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вантаження\Навантаження 2025-2026\ВЗД\"/>
    </mc:Choice>
  </mc:AlternateContent>
  <bookViews>
    <workbookView xWindow="0" yWindow="0" windowWidth="20490" windowHeight="7755"/>
  </bookViews>
  <sheets>
    <sheet name="ІІ курс" sheetId="3" r:id="rId1"/>
    <sheet name="ВЗД факультету" sheetId="4" r:id="rId2"/>
  </sheets>
  <definedNames>
    <definedName name="_xlnm._FilterDatabase" localSheetId="0" hidden="1">'ІІ курс'!$H$527:$K$592</definedName>
  </definedNames>
  <calcPr calcId="152511"/>
</workbook>
</file>

<file path=xl/calcChain.xml><?xml version="1.0" encoding="utf-8"?>
<calcChain xmlns="http://schemas.openxmlformats.org/spreadsheetml/2006/main">
  <c r="K90" i="4" l="1"/>
  <c r="K91" i="4"/>
  <c r="K74" i="4"/>
  <c r="K73" i="4"/>
  <c r="K56" i="4"/>
  <c r="K59" i="4"/>
  <c r="K41" i="4"/>
  <c r="K25" i="4"/>
  <c r="K7" i="4" l="1"/>
  <c r="K99" i="4" l="1"/>
  <c r="K98" i="4"/>
  <c r="C98" i="4"/>
  <c r="K97" i="4"/>
  <c r="C97" i="4"/>
  <c r="K96" i="4"/>
  <c r="C96" i="4"/>
  <c r="K95" i="4"/>
  <c r="C95" i="4"/>
  <c r="K94" i="4"/>
  <c r="C94" i="4"/>
  <c r="K93" i="4"/>
  <c r="C93" i="4"/>
  <c r="K92" i="4"/>
  <c r="C92" i="4"/>
  <c r="C91" i="4"/>
  <c r="B91" i="4"/>
  <c r="B92" i="4" s="1"/>
  <c r="B93" i="4" s="1"/>
  <c r="B94" i="4" s="1"/>
  <c r="B95" i="4" s="1"/>
  <c r="B96" i="4" s="1"/>
  <c r="B97" i="4" s="1"/>
  <c r="B98" i="4" s="1"/>
  <c r="K100" i="4"/>
  <c r="C90" i="4"/>
  <c r="B90" i="4"/>
  <c r="K82" i="4"/>
  <c r="K83" i="4" s="1"/>
  <c r="K81" i="4"/>
  <c r="C81" i="4"/>
  <c r="K80" i="4"/>
  <c r="C80" i="4"/>
  <c r="K79" i="4"/>
  <c r="C79" i="4"/>
  <c r="K78" i="4"/>
  <c r="C78" i="4"/>
  <c r="K77" i="4"/>
  <c r="C77" i="4"/>
  <c r="K76" i="4"/>
  <c r="C76" i="4"/>
  <c r="K75" i="4"/>
  <c r="C75" i="4"/>
  <c r="C74" i="4"/>
  <c r="C73" i="4"/>
  <c r="B73" i="4"/>
  <c r="B74" i="4" s="1"/>
  <c r="B75" i="4" s="1"/>
  <c r="B76" i="4" s="1"/>
  <c r="B77" i="4" s="1"/>
  <c r="B78" i="4" s="1"/>
  <c r="B79" i="4" s="1"/>
  <c r="B80" i="4" s="1"/>
  <c r="B81" i="4" s="1"/>
  <c r="K65" i="4"/>
  <c r="K64" i="4"/>
  <c r="C64" i="4"/>
  <c r="K63" i="4"/>
  <c r="C63" i="4"/>
  <c r="K62" i="4"/>
  <c r="C62" i="4"/>
  <c r="K61" i="4"/>
  <c r="C61" i="4"/>
  <c r="K60" i="4"/>
  <c r="C60" i="4"/>
  <c r="C59" i="4"/>
  <c r="K58" i="4"/>
  <c r="C58" i="4"/>
  <c r="K57" i="4"/>
  <c r="K66" i="4" s="1"/>
  <c r="C57" i="4"/>
  <c r="C56" i="4"/>
  <c r="B56" i="4"/>
  <c r="B57" i="4" s="1"/>
  <c r="B58" i="4" s="1"/>
  <c r="B59" i="4" s="1"/>
  <c r="B60" i="4" s="1"/>
  <c r="B61" i="4" s="1"/>
  <c r="B62" i="4" s="1"/>
  <c r="B63" i="4" s="1"/>
  <c r="B64" i="4" s="1"/>
  <c r="K48" i="4"/>
  <c r="K47" i="4"/>
  <c r="C47" i="4"/>
  <c r="K46" i="4"/>
  <c r="C46" i="4"/>
  <c r="K45" i="4"/>
  <c r="C45" i="4"/>
  <c r="K44" i="4"/>
  <c r="C44" i="4"/>
  <c r="K43" i="4"/>
  <c r="C43" i="4"/>
  <c r="K42" i="4"/>
  <c r="C42" i="4"/>
  <c r="C41" i="4"/>
  <c r="K40" i="4"/>
  <c r="C40" i="4"/>
  <c r="K39" i="4"/>
  <c r="C39" i="4"/>
  <c r="B39" i="4"/>
  <c r="B40" i="4" s="1"/>
  <c r="B41" i="4" s="1"/>
  <c r="B42" i="4" s="1"/>
  <c r="B43" i="4" s="1"/>
  <c r="B44" i="4" s="1"/>
  <c r="B45" i="4" s="1"/>
  <c r="B46" i="4" s="1"/>
  <c r="B47" i="4" s="1"/>
  <c r="K31" i="4"/>
  <c r="K30" i="4"/>
  <c r="C30" i="4"/>
  <c r="K29" i="4"/>
  <c r="C29" i="4"/>
  <c r="K28" i="4"/>
  <c r="C28" i="4"/>
  <c r="K27" i="4"/>
  <c r="C27" i="4"/>
  <c r="K26" i="4"/>
  <c r="C26" i="4"/>
  <c r="C25" i="4"/>
  <c r="K24" i="4"/>
  <c r="C24" i="4"/>
  <c r="K23" i="4"/>
  <c r="C23" i="4"/>
  <c r="K22" i="4"/>
  <c r="C22" i="4"/>
  <c r="B22" i="4"/>
  <c r="B23" i="4" s="1"/>
  <c r="B24" i="4" s="1"/>
  <c r="B25" i="4" s="1"/>
  <c r="B26" i="4" s="1"/>
  <c r="B27" i="4" s="1"/>
  <c r="B28" i="4" s="1"/>
  <c r="B29" i="4" s="1"/>
  <c r="B30" i="4" s="1"/>
  <c r="K14" i="4"/>
  <c r="K13" i="4"/>
  <c r="C13" i="4"/>
  <c r="K12" i="4"/>
  <c r="C12" i="4"/>
  <c r="K11" i="4"/>
  <c r="C11" i="4"/>
  <c r="K10" i="4"/>
  <c r="C10" i="4"/>
  <c r="K9" i="4"/>
  <c r="C9" i="4"/>
  <c r="K8" i="4"/>
  <c r="C8" i="4"/>
  <c r="C7" i="4"/>
  <c r="K6" i="4"/>
  <c r="C6" i="4"/>
  <c r="K5" i="4"/>
  <c r="C5" i="4"/>
  <c r="B5" i="4"/>
  <c r="B6" i="4" s="1"/>
  <c r="B7" i="4" s="1"/>
  <c r="B8" i="4" s="1"/>
  <c r="B9" i="4" s="1"/>
  <c r="B10" i="4" s="1"/>
  <c r="B11" i="4" s="1"/>
  <c r="B12" i="4" s="1"/>
  <c r="B13" i="4" s="1"/>
  <c r="K49" i="4" l="1"/>
  <c r="K32" i="4"/>
  <c r="K15" i="4"/>
  <c r="K520" i="3" l="1"/>
  <c r="K521" i="3" s="1"/>
  <c r="K522" i="3" s="1"/>
  <c r="K516" i="3"/>
  <c r="K517" i="3" s="1"/>
  <c r="K518" i="3" s="1"/>
  <c r="K519" i="3" s="1"/>
  <c r="K491" i="3"/>
  <c r="K492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K504" i="3" s="1"/>
  <c r="K505" i="3" s="1"/>
  <c r="K506" i="3" s="1"/>
  <c r="K507" i="3" s="1"/>
  <c r="K508" i="3" s="1"/>
  <c r="K509" i="3" s="1"/>
  <c r="K510" i="3" s="1"/>
  <c r="K511" i="3" s="1"/>
  <c r="K512" i="3" s="1"/>
  <c r="K513" i="3" s="1"/>
  <c r="K514" i="3" s="1"/>
  <c r="K515" i="3" s="1"/>
  <c r="K470" i="3"/>
  <c r="K471" i="3" s="1"/>
  <c r="K472" i="3" s="1"/>
  <c r="K473" i="3" s="1"/>
  <c r="K474" i="3" s="1"/>
  <c r="K475" i="3" s="1"/>
  <c r="K476" i="3" s="1"/>
  <c r="K460" i="3"/>
  <c r="K461" i="3" s="1"/>
  <c r="K462" i="3" s="1"/>
  <c r="K463" i="3" s="1"/>
  <c r="K464" i="3" s="1"/>
  <c r="K465" i="3" s="1"/>
  <c r="K466" i="3" s="1"/>
  <c r="K467" i="3" s="1"/>
  <c r="K468" i="3" s="1"/>
  <c r="K469" i="3" s="1"/>
  <c r="K454" i="3"/>
  <c r="K443" i="3"/>
  <c r="K444" i="3" s="1"/>
  <c r="K445" i="3" s="1"/>
  <c r="K446" i="3" s="1"/>
  <c r="K447" i="3" s="1"/>
  <c r="K448" i="3" s="1"/>
  <c r="K449" i="3" s="1"/>
  <c r="K450" i="3" s="1"/>
  <c r="K451" i="3" s="1"/>
  <c r="K452" i="3" s="1"/>
  <c r="K453" i="3" s="1"/>
  <c r="K434" i="3"/>
  <c r="K435" i="3" s="1"/>
  <c r="K436" i="3" s="1"/>
  <c r="K437" i="3" s="1"/>
  <c r="K438" i="3" s="1"/>
  <c r="K439" i="3" s="1"/>
  <c r="K440" i="3" s="1"/>
  <c r="K441" i="3" s="1"/>
  <c r="K442" i="3" s="1"/>
  <c r="K428" i="3"/>
  <c r="K425" i="3"/>
  <c r="K426" i="3" s="1"/>
  <c r="K427" i="3" s="1"/>
  <c r="K409" i="3"/>
  <c r="K410" i="3" s="1"/>
  <c r="K411" i="3" s="1"/>
  <c r="K412" i="3" s="1"/>
  <c r="K413" i="3" s="1"/>
  <c r="K414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03" i="3"/>
  <c r="K404" i="3" s="1"/>
  <c r="K405" i="3" s="1"/>
  <c r="K406" i="3" s="1"/>
  <c r="K407" i="3" s="1"/>
  <c r="K408" i="3" s="1"/>
  <c r="K391" i="3"/>
  <c r="K374" i="3"/>
  <c r="K375" i="3" s="1"/>
  <c r="K376" i="3" s="1"/>
  <c r="K377" i="3" s="1"/>
  <c r="K378" i="3" s="1"/>
  <c r="K379" i="3" s="1"/>
  <c r="K380" i="3" s="1"/>
  <c r="K360" i="3"/>
  <c r="K361" i="3" s="1"/>
  <c r="K362" i="3" s="1"/>
  <c r="K363" i="3" s="1"/>
  <c r="K358" i="3"/>
  <c r="K359" i="3" s="1"/>
  <c r="K349" i="3"/>
  <c r="K350" i="3" s="1"/>
  <c r="K351" i="3" s="1"/>
  <c r="K352" i="3" s="1"/>
  <c r="K353" i="3" s="1"/>
  <c r="K354" i="3" s="1"/>
  <c r="K355" i="3" s="1"/>
  <c r="K356" i="3" s="1"/>
  <c r="K357" i="3" s="1"/>
  <c r="K338" i="3"/>
  <c r="K339" i="3" s="1"/>
  <c r="K340" i="3" s="1"/>
  <c r="K328" i="3"/>
  <c r="K315" i="3"/>
  <c r="K316" i="3" s="1"/>
  <c r="K317" i="3" s="1"/>
  <c r="K318" i="3" s="1"/>
  <c r="K319" i="3" s="1"/>
  <c r="K320" i="3" s="1"/>
  <c r="K321" i="3" s="1"/>
  <c r="K322" i="3" s="1"/>
  <c r="K286" i="3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K312" i="3" s="1"/>
  <c r="K313" i="3" s="1"/>
  <c r="K314" i="3" s="1"/>
  <c r="K257" i="3"/>
  <c r="K258" i="3" s="1"/>
  <c r="K259" i="3" s="1"/>
  <c r="K260" i="3" s="1"/>
  <c r="K251" i="3"/>
  <c r="K252" i="3" s="1"/>
  <c r="K253" i="3" s="1"/>
  <c r="K254" i="3" s="1"/>
  <c r="K255" i="3" s="1"/>
  <c r="K256" i="3" s="1"/>
  <c r="K250" i="3"/>
  <c r="K236" i="3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10" i="3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2" i="3" s="1"/>
  <c r="K233" i="3" s="1"/>
  <c r="K234" i="3" s="1"/>
  <c r="K235" i="3" s="1"/>
  <c r="K178" i="3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/>
  <c r="K190" i="3" s="1"/>
  <c r="K191" i="3" s="1"/>
  <c r="K192" i="3" s="1"/>
  <c r="K88" i="3"/>
  <c r="K63" i="3"/>
  <c r="K64" i="3" s="1"/>
  <c r="K65" i="3" s="1"/>
  <c r="B63" i="3"/>
  <c r="B64" i="3" s="1"/>
  <c r="K590" i="3"/>
  <c r="K591" i="3" s="1"/>
  <c r="K592" i="3" s="1"/>
  <c r="K578" i="3"/>
  <c r="K579" i="3" s="1"/>
  <c r="K580" i="3" s="1"/>
  <c r="K581" i="3" s="1"/>
  <c r="K582" i="3" s="1"/>
  <c r="K583" i="3" s="1"/>
  <c r="K584" i="3" s="1"/>
  <c r="K585" i="3" s="1"/>
  <c r="K586" i="3" s="1"/>
  <c r="K587" i="3" s="1"/>
  <c r="K554" i="3"/>
  <c r="K555" i="3" s="1"/>
  <c r="K556" i="3" s="1"/>
  <c r="K557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44" i="3"/>
  <c r="K545" i="3" s="1"/>
  <c r="K546" i="3" s="1"/>
  <c r="K548" i="3" s="1"/>
  <c r="K549" i="3" s="1"/>
  <c r="K550" i="3" s="1"/>
  <c r="K551" i="3" s="1"/>
  <c r="K552" i="3" s="1"/>
  <c r="K553" i="3" s="1"/>
  <c r="K541" i="3"/>
  <c r="K542" i="3" s="1"/>
  <c r="K543" i="3" s="1"/>
  <c r="K533" i="3"/>
  <c r="K534" i="3" s="1"/>
  <c r="K535" i="3" s="1"/>
  <c r="K536" i="3" s="1"/>
  <c r="K537" i="3" s="1"/>
  <c r="K538" i="3" s="1"/>
  <c r="K539" i="3" s="1"/>
  <c r="K540" i="3" s="1"/>
  <c r="K528" i="3"/>
  <c r="K529" i="3" s="1"/>
  <c r="K530" i="3" s="1"/>
  <c r="K531" i="3" s="1"/>
  <c r="K532" i="3" s="1"/>
  <c r="K56" i="3"/>
  <c r="K57" i="3" s="1"/>
  <c r="K49" i="3"/>
  <c r="K588" i="3" l="1"/>
  <c r="K589" i="3" s="1"/>
  <c r="K477" i="3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55" i="3"/>
  <c r="K456" i="3" s="1"/>
  <c r="K457" i="3" s="1"/>
  <c r="K458" i="3" s="1"/>
  <c r="K459" i="3" s="1"/>
  <c r="K381" i="3"/>
  <c r="K382" i="3" s="1"/>
  <c r="K383" i="3" s="1"/>
  <c r="K384" i="3" s="1"/>
  <c r="K385" i="3" s="1"/>
  <c r="K386" i="3" s="1"/>
  <c r="K387" i="3" s="1"/>
  <c r="K388" i="3" s="1"/>
  <c r="K389" i="3" s="1"/>
  <c r="K390" i="3" s="1"/>
  <c r="K364" i="3"/>
  <c r="K365" i="3" s="1"/>
  <c r="K392" i="3"/>
  <c r="K393" i="3" s="1"/>
  <c r="K394" i="3" s="1"/>
  <c r="K395" i="3" s="1"/>
  <c r="K396" i="3" s="1"/>
  <c r="K397" i="3" s="1"/>
  <c r="K398" i="3" s="1"/>
  <c r="K399" i="3" s="1"/>
  <c r="K400" i="3" s="1"/>
  <c r="K401" i="3" s="1"/>
  <c r="K402" i="3" s="1"/>
  <c r="K570" i="3"/>
  <c r="K571" i="3" s="1"/>
  <c r="K572" i="3" s="1"/>
  <c r="K573" i="3" s="1"/>
  <c r="K574" i="3" s="1"/>
  <c r="K575" i="3" s="1"/>
  <c r="K576" i="3" s="1"/>
  <c r="K577" i="3" s="1"/>
  <c r="K341" i="3"/>
  <c r="K342" i="3" s="1"/>
  <c r="K343" i="3" s="1"/>
  <c r="K344" i="3" s="1"/>
  <c r="K345" i="3" s="1"/>
  <c r="K346" i="3" s="1"/>
  <c r="K347" i="3" s="1"/>
  <c r="K348" i="3" s="1"/>
  <c r="K329" i="3"/>
  <c r="K330" i="3" s="1"/>
  <c r="K331" i="3" s="1"/>
  <c r="K332" i="3" s="1"/>
  <c r="K333" i="3" s="1"/>
  <c r="K334" i="3" s="1"/>
  <c r="K335" i="3" s="1"/>
  <c r="K336" i="3" s="1"/>
  <c r="K337" i="3" s="1"/>
  <c r="K261" i="3"/>
  <c r="K262" i="3" s="1"/>
  <c r="K263" i="3" s="1"/>
  <c r="K264" i="3" s="1"/>
  <c r="K265" i="3" s="1"/>
  <c r="K266" i="3" s="1"/>
  <c r="K267" i="3" s="1"/>
  <c r="K268" i="3" s="1"/>
  <c r="K269" i="3" s="1"/>
  <c r="K270" i="3" s="1"/>
  <c r="K366" i="3" l="1"/>
  <c r="K367" i="3" s="1"/>
  <c r="K368" i="3" s="1"/>
  <c r="K369" i="3" s="1"/>
  <c r="K370" i="3" s="1"/>
  <c r="K371" i="3" s="1"/>
  <c r="K372" i="3" s="1"/>
  <c r="K373" i="3" s="1"/>
  <c r="K271" i="3"/>
  <c r="K272" i="3" s="1"/>
  <c r="K273" i="3" s="1"/>
  <c r="K274" i="3" s="1"/>
  <c r="K275" i="3" s="1"/>
  <c r="K276" i="3" s="1"/>
  <c r="K277" i="3" s="1"/>
  <c r="K278" i="3" s="1"/>
  <c r="K279" i="3" s="1"/>
  <c r="K156" i="3"/>
  <c r="K157" i="3" s="1"/>
  <c r="K158" i="3" s="1"/>
  <c r="K159" i="3" s="1"/>
  <c r="K160" i="3" s="1"/>
  <c r="K161" i="3" s="1"/>
  <c r="K162" i="3" s="1"/>
  <c r="K163" i="3" s="1"/>
  <c r="K164" i="3" s="1"/>
  <c r="K165" i="3" s="1"/>
  <c r="K140" i="3"/>
  <c r="K141" i="3"/>
  <c r="K142" i="3" s="1"/>
  <c r="K143" i="3" s="1"/>
  <c r="K144" i="3" s="1"/>
  <c r="K145" i="3" s="1"/>
  <c r="K146" i="3" s="1"/>
  <c r="K147" i="3" s="1"/>
  <c r="K134" i="3"/>
  <c r="K135" i="3" s="1"/>
  <c r="K136" i="3" s="1"/>
  <c r="K137" i="3" s="1"/>
  <c r="K138" i="3" s="1"/>
  <c r="K139" i="3" s="1"/>
  <c r="K133" i="3"/>
  <c r="K89" i="3"/>
  <c r="K90" i="3"/>
  <c r="K91" i="3" s="1"/>
  <c r="K120" i="3"/>
  <c r="K86" i="3"/>
  <c r="K87" i="3" s="1"/>
  <c r="K280" i="3" l="1"/>
  <c r="K281" i="3" s="1"/>
  <c r="K282" i="3" s="1"/>
  <c r="K283" i="3" s="1"/>
  <c r="K284" i="3" s="1"/>
  <c r="K285" i="3" s="1"/>
  <c r="K166" i="3"/>
  <c r="K167" i="3" s="1"/>
  <c r="K168" i="3" s="1"/>
  <c r="K169" i="3" s="1"/>
  <c r="K170" i="3" s="1"/>
  <c r="K171" i="3" s="1"/>
  <c r="K172" i="3" s="1"/>
  <c r="K50" i="3" l="1"/>
  <c r="K51" i="3" s="1"/>
  <c r="K52" i="3" s="1"/>
  <c r="K33" i="3"/>
  <c r="K34" i="3" s="1"/>
  <c r="K35" i="3" s="1"/>
  <c r="K48" i="3" l="1"/>
  <c r="K193" i="3" l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l="1"/>
  <c r="K206" i="3" s="1"/>
  <c r="K207" i="3" s="1"/>
  <c r="K208" i="3" s="1"/>
  <c r="K209" i="3" s="1"/>
  <c r="K71" i="3"/>
  <c r="K72" i="3" l="1"/>
  <c r="K73" i="3" s="1"/>
  <c r="K74" i="3" s="1"/>
  <c r="K75" i="3" s="1"/>
  <c r="K76" i="3" s="1"/>
  <c r="K77" i="3" s="1"/>
  <c r="K78" i="3" s="1"/>
  <c r="K84" i="3"/>
  <c r="K85" i="3" s="1"/>
  <c r="K53" i="3"/>
  <c r="K54" i="3" s="1"/>
  <c r="K55" i="3" s="1"/>
  <c r="K36" i="3"/>
  <c r="K37" i="3" s="1"/>
  <c r="K38" i="3" s="1"/>
  <c r="K39" i="3" s="1"/>
  <c r="K40" i="3" s="1"/>
  <c r="K41" i="3" s="1"/>
  <c r="K21" i="3"/>
  <c r="K22" i="3" s="1"/>
  <c r="K23" i="3" s="1"/>
  <c r="K24" i="3" s="1"/>
  <c r="K25" i="3" s="1"/>
  <c r="K19" i="3"/>
  <c r="K20" i="3" s="1"/>
  <c r="K42" i="3" l="1"/>
  <c r="K43" i="3" s="1"/>
  <c r="K44" i="3" s="1"/>
  <c r="K45" i="3" s="1"/>
  <c r="K46" i="3" s="1"/>
  <c r="K47" i="3" s="1"/>
  <c r="K79" i="3"/>
  <c r="K80" i="3" s="1"/>
  <c r="K81" i="3" s="1"/>
  <c r="K82" i="3" s="1"/>
  <c r="K83" i="3" s="1"/>
  <c r="K66" i="3"/>
  <c r="K67" i="3" s="1"/>
  <c r="K26" i="3"/>
  <c r="B5" i="3"/>
  <c r="B6" i="3" s="1"/>
  <c r="B19" i="3"/>
  <c r="B20" i="3" s="1"/>
  <c r="B21" i="3" s="1"/>
  <c r="B65" i="3"/>
  <c r="B66" i="3" s="1"/>
  <c r="B67" i="3" s="1"/>
  <c r="B68" i="3" s="1"/>
  <c r="B69" i="3" s="1"/>
  <c r="B70" i="3" s="1"/>
  <c r="B178" i="3"/>
  <c r="B328" i="3"/>
  <c r="B434" i="3"/>
  <c r="B435" i="3" s="1"/>
  <c r="B436" i="3" s="1"/>
  <c r="B437" i="3" s="1"/>
  <c r="B438" i="3" s="1"/>
  <c r="B439" i="3" s="1"/>
  <c r="B440" i="3" s="1"/>
  <c r="B441" i="3" s="1"/>
  <c r="B442" i="3" s="1"/>
  <c r="B528" i="3"/>
  <c r="B7" i="3" l="1"/>
  <c r="B8" i="3" s="1"/>
  <c r="B9" i="3" s="1"/>
  <c r="B329" i="3"/>
  <c r="B330" i="3" s="1"/>
  <c r="B331" i="3" s="1"/>
  <c r="B332" i="3" s="1"/>
  <c r="B333" i="3" s="1"/>
  <c r="B334" i="3" s="1"/>
  <c r="B335" i="3" s="1"/>
  <c r="B336" i="3" s="1"/>
  <c r="B337" i="3" s="1"/>
  <c r="B338" i="3" s="1"/>
  <c r="B179" i="3"/>
  <c r="B180" i="3" s="1"/>
  <c r="B181" i="3" s="1"/>
  <c r="B182" i="3" s="1"/>
  <c r="B183" i="3" s="1"/>
  <c r="B184" i="3" s="1"/>
  <c r="B185" i="3" s="1"/>
  <c r="B529" i="3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K27" i="3"/>
  <c r="K28" i="3" s="1"/>
  <c r="K29" i="3" s="1"/>
  <c r="K30" i="3" s="1"/>
  <c r="K31" i="3" s="1"/>
  <c r="K32" i="3" s="1"/>
  <c r="B71" i="3"/>
  <c r="B22" i="3"/>
  <c r="B23" i="3" s="1"/>
  <c r="B24" i="3" s="1"/>
  <c r="B25" i="3" s="1"/>
  <c r="B443" i="3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K10" i="3"/>
  <c r="K121" i="3"/>
  <c r="K122" i="3" s="1"/>
  <c r="K123" i="3" s="1"/>
  <c r="K124" i="3" s="1"/>
  <c r="K125" i="3" s="1"/>
  <c r="K126" i="3" s="1"/>
  <c r="K127" i="3" s="1"/>
  <c r="K128" i="3" s="1"/>
  <c r="K129" i="3"/>
  <c r="K130" i="3" s="1"/>
  <c r="K131" i="3" s="1"/>
  <c r="K132" i="3" s="1"/>
  <c r="K11" i="3"/>
  <c r="B547" i="3" l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454" i="3"/>
  <c r="B455" i="3" s="1"/>
  <c r="B339" i="3"/>
  <c r="B340" i="3" s="1"/>
  <c r="B341" i="3" s="1"/>
  <c r="B342" i="3" s="1"/>
  <c r="B186" i="3"/>
  <c r="B187" i="3" s="1"/>
  <c r="B72" i="3"/>
  <c r="B73" i="3" s="1"/>
  <c r="B74" i="3" s="1"/>
  <c r="B75" i="3" s="1"/>
  <c r="B76" i="3" s="1"/>
  <c r="B77" i="3" s="1"/>
  <c r="B78" i="3" s="1"/>
  <c r="K92" i="3"/>
  <c r="K93" i="3" s="1"/>
  <c r="K94" i="3" s="1"/>
  <c r="B26" i="3"/>
  <c r="B27" i="3" s="1"/>
  <c r="K148" i="3"/>
  <c r="K6" i="3"/>
  <c r="K13" i="3"/>
  <c r="K9" i="3"/>
  <c r="K12" i="3"/>
  <c r="K7" i="3"/>
  <c r="K5" i="3"/>
  <c r="K8" i="3"/>
  <c r="B456" i="3" l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343" i="3"/>
  <c r="B344" i="3" s="1"/>
  <c r="B188" i="3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561" i="3"/>
  <c r="B562" i="3" s="1"/>
  <c r="B563" i="3" s="1"/>
  <c r="B79" i="3"/>
  <c r="B80" i="3" s="1"/>
  <c r="B81" i="3" s="1"/>
  <c r="K95" i="3"/>
  <c r="K149" i="3"/>
  <c r="K150" i="3" s="1"/>
  <c r="K14" i="3"/>
  <c r="B468" i="3" l="1"/>
  <c r="B469" i="3" s="1"/>
  <c r="B470" i="3" s="1"/>
  <c r="B471" i="3" s="1"/>
  <c r="B472" i="3" s="1"/>
  <c r="B473" i="3" s="1"/>
  <c r="B474" i="3" s="1"/>
  <c r="B475" i="3" s="1"/>
  <c r="B476" i="3" s="1"/>
  <c r="B345" i="3"/>
  <c r="B224" i="3"/>
  <c r="B225" i="3" s="1"/>
  <c r="B226" i="3" s="1"/>
  <c r="B227" i="3" s="1"/>
  <c r="B228" i="3" s="1"/>
  <c r="K96" i="3"/>
  <c r="K97" i="3" s="1"/>
  <c r="K98" i="3" s="1"/>
  <c r="K99" i="3" s="1"/>
  <c r="K100" i="3" s="1"/>
  <c r="K101" i="3" s="1"/>
  <c r="K102" i="3" s="1"/>
  <c r="B564" i="3"/>
  <c r="B565" i="3" s="1"/>
  <c r="B566" i="3" s="1"/>
  <c r="B82" i="3"/>
  <c r="B83" i="3" s="1"/>
  <c r="B84" i="3" s="1"/>
  <c r="B85" i="3" s="1"/>
  <c r="B86" i="3" s="1"/>
  <c r="B87" i="3" s="1"/>
  <c r="B28" i="3"/>
  <c r="B29" i="3" s="1"/>
  <c r="B30" i="3" s="1"/>
  <c r="B31" i="3" s="1"/>
  <c r="B32" i="3" s="1"/>
  <c r="B33" i="3" s="1"/>
  <c r="K151" i="3"/>
  <c r="B477" i="3" l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34" i="3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346" i="3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229" i="3"/>
  <c r="B230" i="3" s="1"/>
  <c r="B231" i="3" s="1"/>
  <c r="B88" i="3"/>
  <c r="B89" i="3" s="1"/>
  <c r="B90" i="3" s="1"/>
  <c r="B91" i="3" s="1"/>
  <c r="B92" i="3" s="1"/>
  <c r="B93" i="3" s="1"/>
  <c r="B94" i="3" s="1"/>
  <c r="B95" i="3" s="1"/>
  <c r="B567" i="3"/>
  <c r="B568" i="3" s="1"/>
  <c r="B569" i="3" s="1"/>
  <c r="K103" i="3"/>
  <c r="K152" i="3"/>
  <c r="K153" i="3" s="1"/>
  <c r="B47" i="3" l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70" i="3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489" i="3"/>
  <c r="B490" i="3" s="1"/>
  <c r="B360" i="3"/>
  <c r="B361" i="3" s="1"/>
  <c r="B362" i="3" s="1"/>
  <c r="B363" i="3" s="1"/>
  <c r="B232" i="3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96" i="3"/>
  <c r="B97" i="3" s="1"/>
  <c r="B98" i="3" s="1"/>
  <c r="B99" i="3" s="1"/>
  <c r="B100" i="3" s="1"/>
  <c r="K104" i="3"/>
  <c r="K105" i="3" s="1"/>
  <c r="K154" i="3"/>
  <c r="K155" i="3" s="1"/>
  <c r="B588" i="3" l="1"/>
  <c r="B589" i="3" s="1"/>
  <c r="B590" i="3" s="1"/>
  <c r="B591" i="3" s="1"/>
  <c r="B592" i="3" s="1"/>
  <c r="B491" i="3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364" i="3"/>
  <c r="B365" i="3" s="1"/>
  <c r="B251" i="3"/>
  <c r="B252" i="3" s="1"/>
  <c r="B253" i="3" s="1"/>
  <c r="B254" i="3" s="1"/>
  <c r="K106" i="3"/>
  <c r="K107" i="3" s="1"/>
  <c r="K108" i="3" s="1"/>
  <c r="K109" i="3" s="1"/>
  <c r="K110" i="3" s="1"/>
  <c r="K111" i="3" s="1"/>
  <c r="B101" i="3"/>
  <c r="B102" i="3" s="1"/>
  <c r="B366" i="3" l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255" i="3"/>
  <c r="B256" i="3" s="1"/>
  <c r="B257" i="3" s="1"/>
  <c r="B258" i="3" s="1"/>
  <c r="B259" i="3" s="1"/>
  <c r="K112" i="3"/>
  <c r="K113" i="3" s="1"/>
  <c r="K114" i="3" s="1"/>
  <c r="K115" i="3" s="1"/>
  <c r="K116" i="3" s="1"/>
  <c r="K117" i="3" s="1"/>
  <c r="K118" i="3" s="1"/>
  <c r="K119" i="3" s="1"/>
  <c r="K68" i="3"/>
  <c r="K69" i="3" s="1"/>
  <c r="K70" i="3" s="1"/>
  <c r="B103" i="3"/>
  <c r="B513" i="3"/>
  <c r="B514" i="3" s="1"/>
  <c r="B515" i="3" s="1"/>
  <c r="B516" i="3" s="1"/>
  <c r="B517" i="3" s="1"/>
  <c r="B518" i="3" s="1"/>
  <c r="B519" i="3" s="1"/>
  <c r="B520" i="3" s="1"/>
  <c r="B521" i="3" s="1"/>
  <c r="B522" i="3" s="1"/>
  <c r="B377" i="3" l="1"/>
  <c r="B378" i="3" s="1"/>
  <c r="B379" i="3" s="1"/>
  <c r="B380" i="3" s="1"/>
  <c r="B260" i="3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104" i="3"/>
  <c r="B105" i="3" s="1"/>
  <c r="B381" i="3" l="1"/>
  <c r="B382" i="3" s="1"/>
  <c r="B383" i="3" s="1"/>
  <c r="B384" i="3" s="1"/>
  <c r="B271" i="3"/>
  <c r="B272" i="3" s="1"/>
  <c r="B273" i="3" s="1"/>
  <c r="B274" i="3" s="1"/>
  <c r="B275" i="3" s="1"/>
  <c r="B276" i="3" s="1"/>
  <c r="B277" i="3" s="1"/>
  <c r="B278" i="3" s="1"/>
  <c r="B279" i="3" s="1"/>
  <c r="B106" i="3"/>
  <c r="B107" i="3" s="1"/>
  <c r="B108" i="3" s="1"/>
  <c r="B109" i="3" s="1"/>
  <c r="B110" i="3" s="1"/>
  <c r="B111" i="3" s="1"/>
  <c r="B385" i="3" l="1"/>
  <c r="B386" i="3" s="1"/>
  <c r="B387" i="3" s="1"/>
  <c r="B388" i="3" s="1"/>
  <c r="B389" i="3" s="1"/>
  <c r="B390" i="3" s="1"/>
  <c r="B391" i="3" s="1"/>
  <c r="B392" i="3" s="1"/>
  <c r="B393" i="3" s="1"/>
  <c r="B280" i="3"/>
  <c r="B281" i="3" s="1"/>
  <c r="B282" i="3" s="1"/>
  <c r="B283" i="3" s="1"/>
  <c r="B284" i="3" s="1"/>
  <c r="B285" i="3" s="1"/>
  <c r="B286" i="3" s="1"/>
  <c r="B287" i="3" s="1"/>
  <c r="B288" i="3" s="1"/>
  <c r="B112" i="3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394" i="3" l="1"/>
  <c r="B395" i="3" s="1"/>
  <c r="B396" i="3" s="1"/>
  <c r="B397" i="3" s="1"/>
  <c r="B398" i="3" s="1"/>
  <c r="B399" i="3" s="1"/>
  <c r="B400" i="3" s="1"/>
  <c r="B401" i="3" s="1"/>
  <c r="B402" i="3" s="1"/>
  <c r="B403" i="3" s="1"/>
  <c r="B289" i="3"/>
  <c r="B290" i="3" s="1"/>
  <c r="B291" i="3" s="1"/>
  <c r="B292" i="3" s="1"/>
  <c r="B129" i="3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404" i="3" l="1"/>
  <c r="B405" i="3" s="1"/>
  <c r="B406" i="3" s="1"/>
  <c r="B407" i="3" s="1"/>
  <c r="B293" i="3"/>
  <c r="B294" i="3" s="1"/>
  <c r="B295" i="3" s="1"/>
  <c r="B296" i="3" s="1"/>
  <c r="B297" i="3" s="1"/>
  <c r="B298" i="3" s="1"/>
  <c r="B299" i="3" s="1"/>
  <c r="B300" i="3" s="1"/>
  <c r="B148" i="3"/>
  <c r="B149" i="3" s="1"/>
  <c r="B408" i="3" l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301" i="3"/>
  <c r="B302" i="3" s="1"/>
  <c r="B303" i="3" s="1"/>
  <c r="B304" i="3" s="1"/>
  <c r="B150" i="3"/>
  <c r="B151" i="3" s="1"/>
  <c r="B152" i="3" s="1"/>
  <c r="B153" i="3" s="1"/>
  <c r="B154" i="3" s="1"/>
  <c r="B421" i="3" l="1"/>
  <c r="B422" i="3" s="1"/>
  <c r="B305" i="3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155" i="3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423" i="3" l="1"/>
  <c r="B424" i="3" s="1"/>
  <c r="B425" i="3" s="1"/>
  <c r="B426" i="3" s="1"/>
  <c r="B427" i="3" s="1"/>
  <c r="B428" i="3" s="1"/>
  <c r="B166" i="3"/>
  <c r="B167" i="3" s="1"/>
  <c r="B168" i="3" s="1"/>
  <c r="B169" i="3" s="1"/>
  <c r="B170" i="3" s="1"/>
  <c r="B171" i="3" s="1"/>
  <c r="B172" i="3" s="1"/>
  <c r="B10" i="3"/>
  <c r="B11" i="3" s="1"/>
  <c r="B12" i="3" s="1"/>
  <c r="B13" i="3" s="1"/>
</calcChain>
</file>

<file path=xl/sharedStrings.xml><?xml version="1.0" encoding="utf-8"?>
<sst xmlns="http://schemas.openxmlformats.org/spreadsheetml/2006/main" count="2407" uniqueCount="667">
  <si>
    <t xml:space="preserve">№ </t>
  </si>
  <si>
    <t>Академ.</t>
  </si>
  <si>
    <t>ПІБ студента</t>
  </si>
  <si>
    <t>з/п</t>
  </si>
  <si>
    <t>група</t>
  </si>
  <si>
    <t>ВЗД 3 чверть</t>
  </si>
  <si>
    <t>Пріор. 1</t>
  </si>
  <si>
    <t>Пріор. 2</t>
  </si>
  <si>
    <t>Пріор. 3</t>
  </si>
  <si>
    <t>Вибір загальних дисциплін у 2024-2025 навчальному році</t>
  </si>
  <si>
    <t>Код та назва дисципліни</t>
  </si>
  <si>
    <t>Вибір загальних дисциплін студентами ЕФ у 2024-2025 навчальному році</t>
  </si>
  <si>
    <t>00/00</t>
  </si>
  <si>
    <t>12/03</t>
  </si>
  <si>
    <t>студентів</t>
  </si>
  <si>
    <t xml:space="preserve">Кількість </t>
  </si>
  <si>
    <t>Вибір загальних дисциплін студентами ФПКТ у 2024-2025 навчальному році</t>
  </si>
  <si>
    <t>Вибір загальних дисциплін студентами ФЕМ у 2024-2025 навчальному році</t>
  </si>
  <si>
    <t>Ковбаса В.В.</t>
  </si>
  <si>
    <t>Вибір загальних дисциплін студентами ФМПтаХТ у 2024-2025 навчальному році</t>
  </si>
  <si>
    <t>Вибір загальних дисциплін студентами ФЯтаІМ у 2024-2025 навчальному році</t>
  </si>
  <si>
    <t>Вибір загальних дисциплін студентами ФДМЗД у 2024-2025 навчальному році</t>
  </si>
  <si>
    <t xml:space="preserve">3 чверть (4.1) 2 курса бакалаврата </t>
  </si>
  <si>
    <t>03/02-Зміни клімату: причини, наслідки та прогнозування</t>
  </si>
  <si>
    <t>08/01-Теплоенергетика</t>
  </si>
  <si>
    <t>10/02-Основи мови програмування Java</t>
  </si>
  <si>
    <t>11/02-Ювелірне литво від минулого до сучасного</t>
  </si>
  <si>
    <t>18/05-Виробництво та постачання металопродукції</t>
  </si>
  <si>
    <t>23/07-Фізична хімія і аналітичний контроль</t>
  </si>
  <si>
    <t>25/01-Основи фінансової грамотності</t>
  </si>
  <si>
    <t>26/02-Розвиток фізичних якостей засобами легкої атлетики, атлетичної гімнастики та спортивних ігор</t>
  </si>
  <si>
    <t>АВ01-23</t>
  </si>
  <si>
    <t>Жук Єгор Євгенович</t>
  </si>
  <si>
    <t>25/01</t>
  </si>
  <si>
    <t>02/04</t>
  </si>
  <si>
    <t>16/05</t>
  </si>
  <si>
    <t>Карпенко Владислав Вадимович</t>
  </si>
  <si>
    <t>04/01</t>
  </si>
  <si>
    <t>08/01</t>
  </si>
  <si>
    <t>Коваленко Юрій Сергійович</t>
  </si>
  <si>
    <t>Ляшко Богдан Михайлович</t>
  </si>
  <si>
    <t>03/02</t>
  </si>
  <si>
    <t>Редюга Ярослав Вікторович</t>
  </si>
  <si>
    <t>Солодуха Денис Володимирович</t>
  </si>
  <si>
    <t>Шуклін Олег Сергійович</t>
  </si>
  <si>
    <t>ДІ01-23</t>
  </si>
  <si>
    <t>Геймур Поліна Русланівна</t>
  </si>
  <si>
    <t>Хекало Аліна Валеріївна</t>
  </si>
  <si>
    <t>02/06</t>
  </si>
  <si>
    <t>КТ01-23с</t>
  </si>
  <si>
    <t>Скляр Елизавета Владиславовна</t>
  </si>
  <si>
    <t>05/04</t>
  </si>
  <si>
    <t>Манастирська Марина Миколаївна</t>
  </si>
  <si>
    <t>Мельчакова Софія Антонівна</t>
  </si>
  <si>
    <t>14/02</t>
  </si>
  <si>
    <t>Ясирова Ганна Миколаївна</t>
  </si>
  <si>
    <t>КТ01-23</t>
  </si>
  <si>
    <t>Бабенко Марк Євгенійович</t>
  </si>
  <si>
    <t>10/02</t>
  </si>
  <si>
    <t>05/03</t>
  </si>
  <si>
    <t>Бондар Володимир Романович</t>
  </si>
  <si>
    <t>Волок Ярослав Олександрович</t>
  </si>
  <si>
    <t>Душейко Єгор Євгенович</t>
  </si>
  <si>
    <t>Кононенко Дмитро Денисович</t>
  </si>
  <si>
    <t>02/03</t>
  </si>
  <si>
    <t>Корх Нікіта Олегович</t>
  </si>
  <si>
    <t>Овдієнко Олександр Віталійович</t>
  </si>
  <si>
    <t>Степаненко Руслан Максимович</t>
  </si>
  <si>
    <t>КН01-23</t>
  </si>
  <si>
    <t>ПЗ01-23</t>
  </si>
  <si>
    <t>Шерета І. Ю.</t>
  </si>
  <si>
    <t>24/03</t>
  </si>
  <si>
    <t>26/02</t>
  </si>
  <si>
    <t>Шатіна О. М.</t>
  </si>
  <si>
    <t>Фесак К. С.</t>
  </si>
  <si>
    <t>Тітов А. К.</t>
  </si>
  <si>
    <t>22/03</t>
  </si>
  <si>
    <t>Іванов Д. М.</t>
  </si>
  <si>
    <t>Гаврихів Р. В.</t>
  </si>
  <si>
    <t>ТЕ01-23</t>
  </si>
  <si>
    <t>Акімов М.О.</t>
  </si>
  <si>
    <t>Балимов Р.В.</t>
  </si>
  <si>
    <t>Бондаренко В.Д.</t>
  </si>
  <si>
    <t>Василенко Н.С.</t>
  </si>
  <si>
    <t>Висіч Н.В.</t>
  </si>
  <si>
    <t>Галактіонова Т.О.</t>
  </si>
  <si>
    <t>Гребенюк К.Д.</t>
  </si>
  <si>
    <t>Жарко О.І.</t>
  </si>
  <si>
    <t>Жуковська К.Р.</t>
  </si>
  <si>
    <t>Коломоєць К.В.</t>
  </si>
  <si>
    <t>Кондратенко Б.О.</t>
  </si>
  <si>
    <t>Коршунов Ю.Ю.</t>
  </si>
  <si>
    <t>Котляров К.Б.</t>
  </si>
  <si>
    <t>Кудаєв В.В.</t>
  </si>
  <si>
    <t>17/01</t>
  </si>
  <si>
    <t>Марушко М.В.</t>
  </si>
  <si>
    <t>Мацегора Д.К.</t>
  </si>
  <si>
    <t>Нізамеєв Р.Р.</t>
  </si>
  <si>
    <t>Поштаренко Н.Р.</t>
  </si>
  <si>
    <t>Проценко М.Л.</t>
  </si>
  <si>
    <t>Різниченко Т.Є.</t>
  </si>
  <si>
    <t>Смірнова К.О.</t>
  </si>
  <si>
    <t>Сорокін М.А.</t>
  </si>
  <si>
    <t>Стенько В.І.</t>
  </si>
  <si>
    <t>Ткаченко О.Д.</t>
  </si>
  <si>
    <t>Чаловський Р.Є.</t>
  </si>
  <si>
    <t>Чемісов М. Д.</t>
  </si>
  <si>
    <t>Шумська В.В.</t>
  </si>
  <si>
    <t>Щербінін О.С.</t>
  </si>
  <si>
    <t>Юрченко Н.Ю.</t>
  </si>
  <si>
    <t>Юрченко М.С.</t>
  </si>
  <si>
    <t xml:space="preserve">ЕК02-23 </t>
  </si>
  <si>
    <t>Гончаренко І.О.</t>
  </si>
  <si>
    <t>Пачковський Р.Д.</t>
  </si>
  <si>
    <t>Березанська Ельвіра</t>
  </si>
  <si>
    <t>ЕП01-23</t>
  </si>
  <si>
    <t>Бойко Ігор</t>
  </si>
  <si>
    <t>11/02</t>
  </si>
  <si>
    <t>Кошарський Денис</t>
  </si>
  <si>
    <t>Константинов Андрій</t>
  </si>
  <si>
    <t>Лугова Евеліна</t>
  </si>
  <si>
    <t>Мацегора Віталій</t>
  </si>
  <si>
    <t>Пономаренко Микита</t>
  </si>
  <si>
    <t>Святогрищенко Денис</t>
  </si>
  <si>
    <t>Суптеля Юрій</t>
  </si>
  <si>
    <t>Фатєєв Кірілл</t>
  </si>
  <si>
    <t>Щепець Антон</t>
  </si>
  <si>
    <t>Якушев Сергій</t>
  </si>
  <si>
    <t>23/01</t>
  </si>
  <si>
    <t>Чередник Олег Дмитрович</t>
  </si>
  <si>
    <t>Анянов Ілля Романович</t>
  </si>
  <si>
    <t>МН01-23</t>
  </si>
  <si>
    <t>Вальяно О.К.</t>
  </si>
  <si>
    <t>Гармаш К.А.</t>
  </si>
  <si>
    <t>Калиніна М.О.</t>
  </si>
  <si>
    <t>Литвин Д.К.</t>
  </si>
  <si>
    <t>Мельнік Д.Ю.</t>
  </si>
  <si>
    <t>Пірієв О.Е.</t>
  </si>
  <si>
    <t>Тангомян Є.Г.</t>
  </si>
  <si>
    <t>Хребто М.Є.</t>
  </si>
  <si>
    <t>Цокур В.М.</t>
  </si>
  <si>
    <t>Чалик Д.С.</t>
  </si>
  <si>
    <t>ОА01-23</t>
  </si>
  <si>
    <t>Марчук В.В.</t>
  </si>
  <si>
    <t>ФК01-23</t>
  </si>
  <si>
    <t>Аберніхін Ілля Олександрович</t>
  </si>
  <si>
    <t xml:space="preserve">Батеженко Анастасія </t>
  </si>
  <si>
    <t>Данічева Юлія Анатоліївна</t>
  </si>
  <si>
    <t>Колєсніков Антон Валерійович</t>
  </si>
  <si>
    <t>Наумкіна Софія Сергіївна</t>
  </si>
  <si>
    <t>Соколов Михайло Володимирович</t>
  </si>
  <si>
    <t>Васильковський О.А.</t>
  </si>
  <si>
    <t>Григор`єв І.А.</t>
  </si>
  <si>
    <t>Довмат А.А.</t>
  </si>
  <si>
    <t>Житник М.В.</t>
  </si>
  <si>
    <t>Замотаєв С.В.</t>
  </si>
  <si>
    <t>Куцоконь О.А.</t>
  </si>
  <si>
    <t>Ніколаєнко В.О.</t>
  </si>
  <si>
    <t>Романчук О.Р.</t>
  </si>
  <si>
    <t>Услугін І.Ю.</t>
  </si>
  <si>
    <t>Чабан О.О.</t>
  </si>
  <si>
    <t>Шликова Т.С.</t>
  </si>
  <si>
    <t>АП01-23</t>
  </si>
  <si>
    <t>12/01</t>
  </si>
  <si>
    <t>МЕ04-23</t>
  </si>
  <si>
    <t>Андрєєв С.О.</t>
  </si>
  <si>
    <t>Біляєв В.О.</t>
  </si>
  <si>
    <t>Бормотов К.Є.</t>
  </si>
  <si>
    <t>Борцов Д.О.</t>
  </si>
  <si>
    <t>Буряк Д.С.</t>
  </si>
  <si>
    <t>Веприк А.Р.</t>
  </si>
  <si>
    <t>Голуб Д.Р.</t>
  </si>
  <si>
    <t>Горб С.В.</t>
  </si>
  <si>
    <t>Горовий К.Р.</t>
  </si>
  <si>
    <t>Ділін В.Є.</t>
  </si>
  <si>
    <t>Дрозд С.С.</t>
  </si>
  <si>
    <t>Журавель С.О.</t>
  </si>
  <si>
    <t>Забудько О.О.</t>
  </si>
  <si>
    <t>Ільницький С.О.</t>
  </si>
  <si>
    <t>Лаврук М.О.</t>
  </si>
  <si>
    <t>Лопата А.О.</t>
  </si>
  <si>
    <t>Машкіна Л.Е.</t>
  </si>
  <si>
    <t>Москвітін Р.М.</t>
  </si>
  <si>
    <t>П`ятничук В.В.</t>
  </si>
  <si>
    <t>Прокоп`єва Н.О.</t>
  </si>
  <si>
    <t>Рибалко В.С.</t>
  </si>
  <si>
    <t>Рябчій Д.Т.</t>
  </si>
  <si>
    <t>Свистунов Д.О.</t>
  </si>
  <si>
    <t>Ситник І.В.</t>
  </si>
  <si>
    <t>Скиба Є.Ю.</t>
  </si>
  <si>
    <t>Старостенко А.О.</t>
  </si>
  <si>
    <t>18/05</t>
  </si>
  <si>
    <t>МЕ06-23</t>
  </si>
  <si>
    <t>Гнідченко В.В.</t>
  </si>
  <si>
    <t>Батраков Євген Олегович</t>
  </si>
  <si>
    <t>Беспалов Іван Миколайович</t>
  </si>
  <si>
    <t>Булижнікова Вікторія Віталіївна</t>
  </si>
  <si>
    <t>Вишня Родіон Вікторович</t>
  </si>
  <si>
    <t>Власюк Аміна Вячеславівна</t>
  </si>
  <si>
    <t>Волошин Андрій Олександрович</t>
  </si>
  <si>
    <t>Ганзюк Олександр Олександрович</t>
  </si>
  <si>
    <t>Гулак Сергій Костянтинович</t>
  </si>
  <si>
    <t>Єрмохін Леонід Васильович</t>
  </si>
  <si>
    <t>Закора Андрій Федорович</t>
  </si>
  <si>
    <t>Захаров Гліб Олександрович</t>
  </si>
  <si>
    <t>Коврига Андрій Вікторович</t>
  </si>
  <si>
    <t>Колоколов Владислав Радіонович</t>
  </si>
  <si>
    <t>Кордін Поліна Леонідівна</t>
  </si>
  <si>
    <t>Кравець Дмитро Володимирович</t>
  </si>
  <si>
    <t>Кутиркін Юрій Анатолійович</t>
  </si>
  <si>
    <t>Лашко Сергій Павлович</t>
  </si>
  <si>
    <t>Літка Максим Віталійович</t>
  </si>
  <si>
    <t>Мальцев Андрій Ігорович</t>
  </si>
  <si>
    <t>Масалітін Віталій Олексійович</t>
  </si>
  <si>
    <t>Михайлов Микола Володимирович</t>
  </si>
  <si>
    <t>Найдьонов Ілля Євгенович</t>
  </si>
  <si>
    <t>Осіпов Олександр Володимирович</t>
  </si>
  <si>
    <t>Пігулєвський Антон Андрійович</t>
  </si>
  <si>
    <t>Пісчанський Богдан Станіславович</t>
  </si>
  <si>
    <t>Сельцов Олексій Валерійович</t>
  </si>
  <si>
    <t>Терещенко Петро Петрович</t>
  </si>
  <si>
    <t>Шеремет Ксенія Вікторівна</t>
  </si>
  <si>
    <t>МЛ01-23</t>
  </si>
  <si>
    <t>23/07</t>
  </si>
  <si>
    <t>Березін Роман Олександрович</t>
  </si>
  <si>
    <t>Валевський Олександр Миколайович</t>
  </si>
  <si>
    <t>Виговський Сергій Вікторович</t>
  </si>
  <si>
    <t>Гаврилюк Сергій Володимирович</t>
  </si>
  <si>
    <t>Герасимов Артем Альбертович</t>
  </si>
  <si>
    <t>Гламазда Дмитрій Олександрович</t>
  </si>
  <si>
    <t>Губа Роман Олександрович</t>
  </si>
  <si>
    <t>Дубенець Владислав Олександрович</t>
  </si>
  <si>
    <t>Кінько Юрій Анатолійович</t>
  </si>
  <si>
    <t>Колобаєв Станіслав Сергійович</t>
  </si>
  <si>
    <t>Кравченко Олександр Юрійович</t>
  </si>
  <si>
    <t>Кравченко Сергій Євгенович</t>
  </si>
  <si>
    <t>Криворучко Віталій Вікторович</t>
  </si>
  <si>
    <t>Криворучко Вадим Вікторович</t>
  </si>
  <si>
    <t>Кузнєцов Андрій Сергійович</t>
  </si>
  <si>
    <t>Моісеєнко Євгеній Віталійович</t>
  </si>
  <si>
    <t>Назаренко Єгор Геннадійович</t>
  </si>
  <si>
    <t>Пасічний Максим Володимирович</t>
  </si>
  <si>
    <t>Повстяний Кирило Сергійович</t>
  </si>
  <si>
    <t>Пундик Сергій Сергійович</t>
  </si>
  <si>
    <t>Редько Євгеній Олексійович</t>
  </si>
  <si>
    <t>Рябцев Геннадій Володимирович</t>
  </si>
  <si>
    <t>Сидорчук Сергій Вікторович</t>
  </si>
  <si>
    <t>Сизоненко Євгеній Павлович</t>
  </si>
  <si>
    <t>Тимченко Тимур Олексійович</t>
  </si>
  <si>
    <t>Фурдь Роман Іванович</t>
  </si>
  <si>
    <t>Чумак Григорій Юрійович</t>
  </si>
  <si>
    <t>Шикина Владислава Георгіївна</t>
  </si>
  <si>
    <t>МЛ02-23</t>
  </si>
  <si>
    <t>МЕ01-23</t>
  </si>
  <si>
    <t>Білик Вячеслав Віталійович</t>
  </si>
  <si>
    <t>Золотоноша Дмитро Андрійович</t>
  </si>
  <si>
    <t>Кочет Руслан Романович</t>
  </si>
  <si>
    <t>Логвіненко Марина Вячеславівна</t>
  </si>
  <si>
    <t>Подушко Федір Андрійович</t>
  </si>
  <si>
    <t>Самойленко Андрій Станіславович</t>
  </si>
  <si>
    <t>Сидиков Тімур Жанишбекович</t>
  </si>
  <si>
    <t>Удовіка Максим Сергійович</t>
  </si>
  <si>
    <t>Юрченко Юліан Васильович</t>
  </si>
  <si>
    <t>Кільовий Костянтин Анатолійович</t>
  </si>
  <si>
    <t>Демченко Олександр Петрович</t>
  </si>
  <si>
    <t>Водоп`янов Євген Олександрович</t>
  </si>
  <si>
    <t>Іванов Дмитро Васильович</t>
  </si>
  <si>
    <t>Львовський Артем Юрійович</t>
  </si>
  <si>
    <t>Тарасенко Марк Олегович</t>
  </si>
  <si>
    <t>Михай Павло Миколайович</t>
  </si>
  <si>
    <t>Згербач Євген Георгійович</t>
  </si>
  <si>
    <t>Леушин Максим Сергійович</t>
  </si>
  <si>
    <t>МЕ02-23</t>
  </si>
  <si>
    <t>Ілєнзєєр Ренат Станіславович</t>
  </si>
  <si>
    <t>Коляда Євген Євгенович</t>
  </si>
  <si>
    <t>Орел Максим Сергійович</t>
  </si>
  <si>
    <t>Хоменко Владлен Олександрович</t>
  </si>
  <si>
    <t>Яник Олександр Михайлович</t>
  </si>
  <si>
    <t>Бадичан Олександр Олегович</t>
  </si>
  <si>
    <t>Кіпоть Сергій Володимирович</t>
  </si>
  <si>
    <t>Опанасенко Олексій Володимирович</t>
  </si>
  <si>
    <t>Лященко Георгій Сергійович</t>
  </si>
  <si>
    <t>Мандиль Юлія Сергіївна</t>
  </si>
  <si>
    <t>Ширшов Кирило Андрійович</t>
  </si>
  <si>
    <t>Козак Максим Борисович</t>
  </si>
  <si>
    <t>Старина Олександр Сергійович</t>
  </si>
  <si>
    <t>Хоменко Дмитро Федорович</t>
  </si>
  <si>
    <t>Топоровський Олександр Анатолійович</t>
  </si>
  <si>
    <t>Портретний Олександр Олександрович</t>
  </si>
  <si>
    <t>Панов Дмитро Миколайович</t>
  </si>
  <si>
    <t>Дерев`янко Ярослав Сергійович</t>
  </si>
  <si>
    <t>Опанасенко Андрій Володимирович</t>
  </si>
  <si>
    <t>Дзень Роман Валерійович</t>
  </si>
  <si>
    <t>Шепель Сергій Геннадійович</t>
  </si>
  <si>
    <t>Шевчук Олександр Олександрович</t>
  </si>
  <si>
    <t>Цуканов Олег Вікторович</t>
  </si>
  <si>
    <t>Паньов Іван Олександрович</t>
  </si>
  <si>
    <t>Солопієв Андрій Валентинович</t>
  </si>
  <si>
    <t>Мормуль Євген Васильович</t>
  </si>
  <si>
    <t>Слюсар Олександр Віталійович</t>
  </si>
  <si>
    <t>Мишалов Павло Миколайович</t>
  </si>
  <si>
    <t>Приймак Лада Аркадіївна</t>
  </si>
  <si>
    <t>ФІ01-23</t>
  </si>
  <si>
    <t>Люльченко О.А.</t>
  </si>
  <si>
    <t>Сівачинська Є.В.</t>
  </si>
  <si>
    <t>Таранська Є.І.</t>
  </si>
  <si>
    <t>Федорук У.В.</t>
  </si>
  <si>
    <t>Внуков О.О.</t>
  </si>
  <si>
    <t>Сидоров В.М.</t>
  </si>
  <si>
    <t>Венгеренко О.В.</t>
  </si>
  <si>
    <t>Гончаренко М.А.</t>
  </si>
  <si>
    <t>Літвінова Т.Л.</t>
  </si>
  <si>
    <t>Степовський П.С.</t>
  </si>
  <si>
    <t>Місюра П.А.</t>
  </si>
  <si>
    <t>Якубовська О.Л.</t>
  </si>
  <si>
    <t>Рильський С.Л.</t>
  </si>
  <si>
    <t>МВ01-23-1</t>
  </si>
  <si>
    <t>МВ01-23-2</t>
  </si>
  <si>
    <t>Калініченко Н.Я.</t>
  </si>
  <si>
    <t>Мальчуков М.А.</t>
  </si>
  <si>
    <t>Петріщев С.І.</t>
  </si>
  <si>
    <t>Чеберячко В.Г.</t>
  </si>
  <si>
    <t>Яловенко Є.М.</t>
  </si>
  <si>
    <t>МЕ07-23</t>
  </si>
  <si>
    <t>Алієв Еміль Парвіз Огли Е.П.</t>
  </si>
  <si>
    <t>Бабенко М.В.</t>
  </si>
  <si>
    <t>Бойко В.М.</t>
  </si>
  <si>
    <t>Борисов А.П.</t>
  </si>
  <si>
    <t>Герус К.М.</t>
  </si>
  <si>
    <t>Деберина Б.М.</t>
  </si>
  <si>
    <t>Дегтяренко Б.О.</t>
  </si>
  <si>
    <t>Дубовик О.С.</t>
  </si>
  <si>
    <t>Задернівський Д.А.</t>
  </si>
  <si>
    <t>Кальченко В.В.</t>
  </si>
  <si>
    <t>Коноводова Н.Д.</t>
  </si>
  <si>
    <t>Косенко М.А.</t>
  </si>
  <si>
    <t>Кузнецов Б.Ю.</t>
  </si>
  <si>
    <t>Мазур К.Т.</t>
  </si>
  <si>
    <t>Мирошниченко Д.М.</t>
  </si>
  <si>
    <t>Мосідзе Т.О.</t>
  </si>
  <si>
    <t>Сіваков Є.Г.</t>
  </si>
  <si>
    <t>Шарко О.О.</t>
  </si>
  <si>
    <t>Яненко А.Ю.</t>
  </si>
  <si>
    <t>СТ01-23</t>
  </si>
  <si>
    <t>Комашко Денис Олександрович</t>
  </si>
  <si>
    <t>05/03-Комп'ютерні мережі: організація локальних і глобальних мереж</t>
  </si>
  <si>
    <t>Кречун Олена Ігорівна</t>
  </si>
  <si>
    <t>Наумов Руслан Сергійович</t>
  </si>
  <si>
    <t>Резнік Ігор Володимирович</t>
  </si>
  <si>
    <t>ХТ01-23</t>
  </si>
  <si>
    <t>Байлим Григорій Віталійович</t>
  </si>
  <si>
    <t>Воронов Дмитро Сергійович</t>
  </si>
  <si>
    <t>Грушко Василь Васильович</t>
  </si>
  <si>
    <t>Дидалєв Микита Олексійович</t>
  </si>
  <si>
    <t>Диконенко Роман Петрович</t>
  </si>
  <si>
    <t>Д`ячков Ігор Володимирович</t>
  </si>
  <si>
    <t>Єфімов Владислав Андрійович</t>
  </si>
  <si>
    <t>Кириченко Владис-лав Андрійович</t>
  </si>
  <si>
    <t>Киричок Владислав Сергійович</t>
  </si>
  <si>
    <t>Клімонтов Кирило Максимович</t>
  </si>
  <si>
    <t>Лужний Владислав Андрійович</t>
  </si>
  <si>
    <t>Полях Ігор Анатолі-йович</t>
  </si>
  <si>
    <t>Романенко Іван Вені-амінович</t>
  </si>
  <si>
    <t>Сухий Анатолій Анатолійович</t>
  </si>
  <si>
    <t>Тюрін Євген Вікторович</t>
  </si>
  <si>
    <t>Швець Михайло Сергійович</t>
  </si>
  <si>
    <t>ХТ03-23</t>
  </si>
  <si>
    <t>Худайбердієв Ар-слан</t>
  </si>
  <si>
    <t>Бондарева Анастасія Денисівна</t>
  </si>
  <si>
    <t>Ніколаєв Олександр Олександрович</t>
  </si>
  <si>
    <t>Палига Віра Андріївна</t>
  </si>
  <si>
    <t>ЕО01-23</t>
  </si>
  <si>
    <t>ІМ01-23</t>
  </si>
  <si>
    <t>Кучерявий Андрій Володимирович</t>
  </si>
  <si>
    <t>Мохнар Гліб Олександрович</t>
  </si>
  <si>
    <t>Васильчишин Андрій Володимирович</t>
  </si>
  <si>
    <t>Золотов Євгеній Романович</t>
  </si>
  <si>
    <t>Лизогуб Артур Геннадійович</t>
  </si>
  <si>
    <t>Наріжний Сергій Сергійович</t>
  </si>
  <si>
    <t>Залогіна Яна Олександрівна</t>
  </si>
  <si>
    <t>Антонов А.В.</t>
  </si>
  <si>
    <t>Балков Д.Р.</t>
  </si>
  <si>
    <t>Біляєв Є.О.</t>
  </si>
  <si>
    <t>Дугар С.Р.</t>
  </si>
  <si>
    <t>Жовторіпенко В.А.</t>
  </si>
  <si>
    <t>Заярна К.К.</t>
  </si>
  <si>
    <t>Максютенко Д.М.</t>
  </si>
  <si>
    <t>Станіславов Д.Д.</t>
  </si>
  <si>
    <t>МБ01-23</t>
  </si>
  <si>
    <t>Пилип Юлія Сергіївна</t>
  </si>
  <si>
    <t>Токарева Катерина Дмитрівна</t>
  </si>
  <si>
    <t>Нужний Олег Григорович</t>
  </si>
  <si>
    <t>Лимаренко Сергій Олексійович</t>
  </si>
  <si>
    <t>Волкова Наталія Олександрівна</t>
  </si>
  <si>
    <t>Микитенко Олексій Григорович</t>
  </si>
  <si>
    <t>Колісник Дарина Ігорівна</t>
  </si>
  <si>
    <t>Кулакова Дар'я Леонідівна</t>
  </si>
  <si>
    <t>Ляшко Ангеліна Русланівна</t>
  </si>
  <si>
    <t>Ходирев Максим Дмитрович</t>
  </si>
  <si>
    <t>Перегудов Антон Сергійович</t>
  </si>
  <si>
    <t>Жук Олег Станіславович</t>
  </si>
  <si>
    <t>ТЗ01-23</t>
  </si>
  <si>
    <t>АВ01-23т</t>
  </si>
  <si>
    <t>Бугай Олексій Вікторович</t>
  </si>
  <si>
    <t>Горб Юрій Володимирович</t>
  </si>
  <si>
    <t>Жавжаров Гліб Костянтинович</t>
  </si>
  <si>
    <t>Звєздін Олексій Михайлович</t>
  </si>
  <si>
    <t>Ляшенко Альона Костянтинівна</t>
  </si>
  <si>
    <t>Ляшенко Ксенія Іванівна</t>
  </si>
  <si>
    <t>Ткаченко Ярослав Євгенович</t>
  </si>
  <si>
    <t>Федулов Андрій Олександрович</t>
  </si>
  <si>
    <t>Ясніченко Данііл Дмитрович</t>
  </si>
  <si>
    <t>Зелений Данило Андрійович</t>
  </si>
  <si>
    <t>Внуков Олександр Володимирович</t>
  </si>
  <si>
    <t>Хулін Ілля Павлович</t>
  </si>
  <si>
    <t>Тертишний Олег Анатолійович</t>
  </si>
  <si>
    <t>АП01-23т</t>
  </si>
  <si>
    <t>Адаменко Карина Володимирівна</t>
  </si>
  <si>
    <t xml:space="preserve"> 25/01</t>
  </si>
  <si>
    <t>Чорна Валерія Максимівна</t>
  </si>
  <si>
    <t>ЕК01-23т</t>
  </si>
  <si>
    <t>Остепан Максим Юрійович</t>
  </si>
  <si>
    <t>КТ01-23т</t>
  </si>
  <si>
    <t>Удачин Євгеній Олександрович</t>
  </si>
  <si>
    <t>Дімнич Володимир Борисович</t>
  </si>
  <si>
    <t>ЕП01-23т</t>
  </si>
  <si>
    <t>Сєрий Юрій Борисович</t>
  </si>
  <si>
    <t>ІМ01-23т</t>
  </si>
  <si>
    <t>Самохатній Максим Васильович</t>
  </si>
  <si>
    <t>Дейнега Сергій Іванович</t>
  </si>
  <si>
    <t>Кучерявий Володимир Віталійович</t>
  </si>
  <si>
    <t>Кокирля Роман В.</t>
  </si>
  <si>
    <t>Кизименко Олег В.</t>
  </si>
  <si>
    <t>МБ01-23т</t>
  </si>
  <si>
    <t>Афанасьєв Данило Іванович</t>
  </si>
  <si>
    <t>Витрикуш Павло Михайлович</t>
  </si>
  <si>
    <t>Вівтоненко Олександр Олександрович</t>
  </si>
  <si>
    <t>Врублевський Данило Романович</t>
  </si>
  <si>
    <t>Грап Віктор Віталійович</t>
  </si>
  <si>
    <t>Григоренко Кирило Сергійович</t>
  </si>
  <si>
    <t>Заворозка Віталій Сергійович</t>
  </si>
  <si>
    <t>Кужиль Андрій Олегович</t>
  </si>
  <si>
    <t>Лупина Даніл Сергійович</t>
  </si>
  <si>
    <t>Мацкевич Микола Юрійович</t>
  </si>
  <si>
    <t>Міусов Кирило Володимирович</t>
  </si>
  <si>
    <t>Родак Сергій Олександрович</t>
  </si>
  <si>
    <t>Сікалюк Назар Анатолійович</t>
  </si>
  <si>
    <t>Станіслав Едуард Олегович</t>
  </si>
  <si>
    <t>Телятніков Микита Сергійович</t>
  </si>
  <si>
    <t>Циганенко Олександр Олександрович</t>
  </si>
  <si>
    <t>Чалий Артем Дмитрович</t>
  </si>
  <si>
    <t>Чудік Артем Юрійович</t>
  </si>
  <si>
    <t>Чумаков Данило Максимович</t>
  </si>
  <si>
    <t>Щербина Роман Олександрович</t>
  </si>
  <si>
    <t>Янковський О.Є.</t>
  </si>
  <si>
    <t>Ляшков С.О.</t>
  </si>
  <si>
    <t>Дегтярь О.Є.</t>
  </si>
  <si>
    <t>Кияшко Я.В.</t>
  </si>
  <si>
    <t>Єгоренков В.Л.</t>
  </si>
  <si>
    <t>Кухаренко С.О.</t>
  </si>
  <si>
    <t>Кічак О.І.</t>
  </si>
  <si>
    <t>Швець С.М.</t>
  </si>
  <si>
    <t>Макаренко А.О.</t>
  </si>
  <si>
    <t>Ільєнко Т.О.</t>
  </si>
  <si>
    <t>Рильцев В.С.</t>
  </si>
  <si>
    <t>Артьомов А.А.</t>
  </si>
  <si>
    <t>Бенедик А.М.</t>
  </si>
  <si>
    <t>Москаленко А.І.</t>
  </si>
  <si>
    <t>Стародуб М.М.</t>
  </si>
  <si>
    <t>Улузов Д.О.</t>
  </si>
  <si>
    <t>Зеленський І.</t>
  </si>
  <si>
    <t>Кисельов М.</t>
  </si>
  <si>
    <t>Резніков Д.</t>
  </si>
  <si>
    <t>Сова Є.</t>
  </si>
  <si>
    <t>Тарабановський Артур Олександрович</t>
  </si>
  <si>
    <t>МЕ02-23т</t>
  </si>
  <si>
    <t>Горбик Олексій Юрійович</t>
  </si>
  <si>
    <t>Губа Олександр Миколайович</t>
  </si>
  <si>
    <t>Дундук Олександр Андрійович</t>
  </si>
  <si>
    <t>Коновалов Андрій Сергійович</t>
  </si>
  <si>
    <t>МЕ01-23т</t>
  </si>
  <si>
    <t>МЕ03-23т</t>
  </si>
  <si>
    <t>Пашков Артем Сергійович</t>
  </si>
  <si>
    <t>Олійник Максим Олександрович</t>
  </si>
  <si>
    <t>Ямпольський Олександр Михайлович</t>
  </si>
  <si>
    <t>Сітало Роман Миколайович</t>
  </si>
  <si>
    <t>Терещенко Олексій Ігоревич</t>
  </si>
  <si>
    <t>Земляний Євгеній Володимирович</t>
  </si>
  <si>
    <t>Носач Олександр Сергійович</t>
  </si>
  <si>
    <t>Бережний Ігор Євгенович</t>
  </si>
  <si>
    <t>Теліпко Данило Олександрович</t>
  </si>
  <si>
    <t>Перепаденко Олександр Миколайович</t>
  </si>
  <si>
    <t>Попов Андрій Володимирович</t>
  </si>
  <si>
    <t>МЕ04-23т</t>
  </si>
  <si>
    <t>Базаєв Руслан Олександрович</t>
  </si>
  <si>
    <t>Баранов Юрій Володимирович</t>
  </si>
  <si>
    <t>Вознюк Альона Сергіївна</t>
  </si>
  <si>
    <t>Волошко Владислав Вікторович</t>
  </si>
  <si>
    <t>Головін Євгеній Олександрович</t>
  </si>
  <si>
    <t>Ільєнко Андрій Володимирович </t>
  </si>
  <si>
    <t>Лагода Антон Юрійович</t>
  </si>
  <si>
    <t>Мищенко Владислав Валентинович</t>
  </si>
  <si>
    <t>Міщук Ростислав Олександрович </t>
  </si>
  <si>
    <t>Сурмило Денис Олександрович</t>
  </si>
  <si>
    <t>Ткаченко Данііл Володимирович</t>
  </si>
  <si>
    <t>Шаповал Олександр Володимирович </t>
  </si>
  <si>
    <t>Ябченко Олександр Олександрович </t>
  </si>
  <si>
    <t>Ковальов Дмитро Олександрович</t>
  </si>
  <si>
    <t>МЕ06-23т</t>
  </si>
  <si>
    <t>Мироненко І.О.</t>
  </si>
  <si>
    <t>Іллензеєр А.Ю.</t>
  </si>
  <si>
    <t>Повстін М.І.</t>
  </si>
  <si>
    <t>Борщ О.С.</t>
  </si>
  <si>
    <t>Антонюк Д.О.</t>
  </si>
  <si>
    <t>МЕ07-23т</t>
  </si>
  <si>
    <t>Баканов Сергій Вікторович</t>
  </si>
  <si>
    <t>Звєздов Ігор Олександрович</t>
  </si>
  <si>
    <t>Звєздов Сергій Олександрович</t>
  </si>
  <si>
    <t>Левченко Олександр Сергійович</t>
  </si>
  <si>
    <t>Літвін Володимир Сергійович</t>
  </si>
  <si>
    <t>Мандрика Денис Васильович</t>
  </si>
  <si>
    <t>Невінчаний Євгеній Валерійович</t>
  </si>
  <si>
    <t>Неклеса Дмитро Сергійович</t>
  </si>
  <si>
    <t>Пьосов Дмитро Андрійович</t>
  </si>
  <si>
    <t>Шевченко Роман Олексійович</t>
  </si>
  <si>
    <t>Воржецов Олександр Дмитрович</t>
  </si>
  <si>
    <t>Комлев Дмитро Олександрович</t>
  </si>
  <si>
    <t>Плетінь Артем Анатолійович</t>
  </si>
  <si>
    <t>Глущенко Михайло Андрійович</t>
  </si>
  <si>
    <t>Джалілов Алі Ельхан огли</t>
  </si>
  <si>
    <t>Замота Олександр Анатолійович</t>
  </si>
  <si>
    <t>Мелешко Вікторія Вячеславівна</t>
  </si>
  <si>
    <t>Мойсеєнко Владислав Віталійович</t>
  </si>
  <si>
    <t>Овчинников Юлій Володимирович</t>
  </si>
  <si>
    <t>Пархоменко Владислав Андрійович</t>
  </si>
  <si>
    <t>Печкін Олександр Миколайович</t>
  </si>
  <si>
    <t>Пилипчак Дмитро Станіславович</t>
  </si>
  <si>
    <t>Запаснюк Валерія Русланівна</t>
  </si>
  <si>
    <t>Поліщук Роман Сергійович</t>
  </si>
  <si>
    <t>Карчевський Віталій Анатолійович</t>
  </si>
  <si>
    <t>Чернишенко Владислав Юрійович</t>
  </si>
  <si>
    <t>МЛ02-23т</t>
  </si>
  <si>
    <t>Бєляєв Роман Вадимович</t>
  </si>
  <si>
    <t>Дуб Євгеній Вікторович</t>
  </si>
  <si>
    <t>Лисенко Іван Сергійович</t>
  </si>
  <si>
    <t>Марушенко Юрій Віталійович</t>
  </si>
  <si>
    <t>Середа Тимофій Анатолійович</t>
  </si>
  <si>
    <t>Смірнов Руслан Рустемович</t>
  </si>
  <si>
    <t>Чупров Максим Андрійович</t>
  </si>
  <si>
    <t>Явтушенко Павло Ігорович</t>
  </si>
  <si>
    <t>Єгоров Роман Петрович</t>
  </si>
  <si>
    <t>Сопко Поліна Андріівна</t>
  </si>
  <si>
    <t>Явтушенко Яна Олександрівна</t>
  </si>
  <si>
    <t>Буланов Антін Васильович</t>
  </si>
  <si>
    <t>Коваленко Ростислав Леонідович</t>
  </si>
  <si>
    <t>Родніна Ганна Михайлівна</t>
  </si>
  <si>
    <t>ТЕ01-23т</t>
  </si>
  <si>
    <t>ФК01-23т</t>
  </si>
  <si>
    <t>ХТ01-23Т</t>
  </si>
  <si>
    <t>Іщенко Марина Григорівна</t>
  </si>
  <si>
    <t>Олефір Олексій Ігорович</t>
  </si>
  <si>
    <t>Христя Олександр Анатолійович</t>
  </si>
  <si>
    <t>Список бакалаврів ІІ курсу ЕФ для вивчення ВЗД</t>
  </si>
  <si>
    <t>Список бакалаврів ІІ курсу ФПКТ для вивчення ВЗД</t>
  </si>
  <si>
    <t>Список бакалаврів ІІ курсу ФЕМ для вивчення ВЗД</t>
  </si>
  <si>
    <t>Денисов В.В.</t>
  </si>
  <si>
    <t>Ібрагімов В.Р.</t>
  </si>
  <si>
    <t>Копитько В.І.</t>
  </si>
  <si>
    <t>Мережко О.О.</t>
  </si>
  <si>
    <t>Курганський В.О.</t>
  </si>
  <si>
    <t>Полуциган М.В.</t>
  </si>
  <si>
    <t>Савека С.С.</t>
  </si>
  <si>
    <t>Байбарак А.С.</t>
  </si>
  <si>
    <t>Рублевський А.С.</t>
  </si>
  <si>
    <t>Амбул М.І.</t>
  </si>
  <si>
    <t>Мазанов М.М.</t>
  </si>
  <si>
    <t>Матюк Н.Є.</t>
  </si>
  <si>
    <t>Недавній Д.В.</t>
  </si>
  <si>
    <t>Новіков Є.В.</t>
  </si>
  <si>
    <t>Носик Д.К.</t>
  </si>
  <si>
    <t>Орел А.О.</t>
  </si>
  <si>
    <t>Розумний В.А.</t>
  </si>
  <si>
    <t>Савенков І.С.</t>
  </si>
  <si>
    <t>Середа А.Р.</t>
  </si>
  <si>
    <t>Сторчак Д.А.</t>
  </si>
  <si>
    <t>Федоренко Д.М.</t>
  </si>
  <si>
    <t>Список бакалаврів ІІ курсу ФМПтаХТ для вивчення ВЗД</t>
  </si>
  <si>
    <t>Список бакалаврів ІІ курсу ФЯтаІМ для вивчення ВЗД</t>
  </si>
  <si>
    <t>Список бакалаврів IІ курсу ДМЗД для вивчення ВЗД</t>
  </si>
  <si>
    <t>КН01-23т</t>
  </si>
  <si>
    <t>ДІ01-23т</t>
  </si>
  <si>
    <t>ПЗ01-23т</t>
  </si>
  <si>
    <t>Багдасаров Владислав Левонович</t>
  </si>
  <si>
    <t>Бєлозьоров Олексій Сергійович</t>
  </si>
  <si>
    <t>Бровко Олександр Станіславович</t>
  </si>
  <si>
    <t>Гаркуша Антон Олександрович</t>
  </si>
  <si>
    <t>Девятка Вадим Ігорович</t>
  </si>
  <si>
    <t>Косенко Олександр Олегович</t>
  </si>
  <si>
    <t>Кошелєв Олександр Юрійович</t>
  </si>
  <si>
    <t>Молосай Віталій Олександрович</t>
  </si>
  <si>
    <t>Морозов Микола Костянтинович</t>
  </si>
  <si>
    <t>Нальота Владислав Вадимович</t>
  </si>
  <si>
    <t>Онищенко Владислав Юрійович</t>
  </si>
  <si>
    <t>Сахоненко Микита Олегович</t>
  </si>
  <si>
    <t>Стоміна Ганна Миколаївна</t>
  </si>
  <si>
    <t>Тарасов Олексій Шохратович</t>
  </si>
  <si>
    <t>Суглобов П.Ю.</t>
  </si>
  <si>
    <t>Задоян А.Р.</t>
  </si>
  <si>
    <t>Федоренко О.В.</t>
  </si>
  <si>
    <t>УП01-23т</t>
  </si>
  <si>
    <t>Прудивус В.М.</t>
  </si>
  <si>
    <t>Терноушко В.А.</t>
  </si>
  <si>
    <t>Терноушко І.Ю.</t>
  </si>
  <si>
    <t>Бережний І. В.</t>
  </si>
  <si>
    <t>ЕК01-23</t>
  </si>
  <si>
    <t>Якушин М.В.</t>
  </si>
  <si>
    <t>Ніколайчук К.А.</t>
  </si>
  <si>
    <t>Астаф`єв Євген Олександрович</t>
  </si>
  <si>
    <t>Дидів Андрій Зіновійович</t>
  </si>
  <si>
    <t>Дядіщев Петро Миколайович</t>
  </si>
  <si>
    <t>Єрьоменко Дмитро Володимирович</t>
  </si>
  <si>
    <t>Желтяков Андрій Валерійович</t>
  </si>
  <si>
    <t>Желтяков Кирило Валерійович</t>
  </si>
  <si>
    <t>Затонський Антон Віталійович</t>
  </si>
  <si>
    <t>Лазебніков Едуард Якович</t>
  </si>
  <si>
    <t>Лунін Роман  Олегович</t>
  </si>
  <si>
    <t>Митрофанов Костянтин Віталійович</t>
  </si>
  <si>
    <t>Пилипенко Артем Анатолійович</t>
  </si>
  <si>
    <t>Портненко Сергій Анатолійович</t>
  </si>
  <si>
    <t>Фостик Дмитро Олександрович</t>
  </si>
  <si>
    <t>Сухін Анатолій Андрійович</t>
  </si>
  <si>
    <t>Сінчук Сергій Сергійович</t>
  </si>
  <si>
    <t>Сахаров Олександр Григорович</t>
  </si>
  <si>
    <t>Сіроштан С.С.</t>
  </si>
  <si>
    <t>Грищенко М.А.</t>
  </si>
  <si>
    <t>Єременко А.Ю.</t>
  </si>
  <si>
    <t>Романенко Д.В.</t>
  </si>
  <si>
    <t>Ярошенко М.В.</t>
  </si>
  <si>
    <t>МЕ03-23-1</t>
  </si>
  <si>
    <t>Афонічкін Я.А.</t>
  </si>
  <si>
    <t>МЕ03-23-2</t>
  </si>
  <si>
    <t>Конопелько С.Р.</t>
  </si>
  <si>
    <t>Кунченко О.Ю.</t>
  </si>
  <si>
    <t>Павловський В.А.</t>
  </si>
  <si>
    <t>МВ01-23-1т</t>
  </si>
  <si>
    <t>Лозбінов М.Ю.</t>
  </si>
  <si>
    <t>МВ01-23-2т</t>
  </si>
  <si>
    <t>Шпак М.Ю.</t>
  </si>
  <si>
    <t>СТ01-23т</t>
  </si>
  <si>
    <t>Гусинський М.М.</t>
  </si>
  <si>
    <t>Рудик Р.Д.</t>
  </si>
  <si>
    <t>Скопцов А.І.</t>
  </si>
  <si>
    <t>Бекмурзін Г.М.</t>
  </si>
  <si>
    <t>Строган М.О.</t>
  </si>
  <si>
    <t>Чайка Олександр Борисович</t>
  </si>
  <si>
    <t>Черкасов Микола Вікторович</t>
  </si>
  <si>
    <t>Калугін Кирило Сергійович</t>
  </si>
  <si>
    <t>Люстров Платон Костянтинович</t>
  </si>
  <si>
    <t>Розсоха Денис Валерійович</t>
  </si>
  <si>
    <t>Сороковіков Антон Юрійович</t>
  </si>
  <si>
    <t>Волдаєвський Генадій Васильович</t>
  </si>
  <si>
    <t>Реко Д.І.</t>
  </si>
  <si>
    <t>МН01-23т</t>
  </si>
  <si>
    <t>Колісник Д.К.</t>
  </si>
  <si>
    <t>Черник А.Є.</t>
  </si>
  <si>
    <t>ЕО01-23т</t>
  </si>
  <si>
    <t>Гарасюта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</si>
</sst>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893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7" fillId="0" borderId="5" xfId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20" xfId="0" applyFont="1" applyFill="1" applyBorder="1" applyAlignment="1">
      <alignment horizontal="left" vertical="center"/>
    </xf>
    <xf numFmtId="0" fontId="9" fillId="0" borderId="15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/>
    </xf>
    <xf numFmtId="0" fontId="9" fillId="0" borderId="22" xfId="0" applyFont="1" applyFill="1" applyBorder="1"/>
    <xf numFmtId="0" fontId="7" fillId="0" borderId="2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/>
    </xf>
    <xf numFmtId="0" fontId="9" fillId="0" borderId="19" xfId="0" applyFont="1" applyFill="1" applyBorder="1"/>
    <xf numFmtId="0" fontId="8" fillId="0" borderId="19" xfId="0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 vertical="top"/>
    </xf>
    <xf numFmtId="0" fontId="6" fillId="0" borderId="17" xfId="0" applyFont="1" applyBorder="1"/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7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Fill="1" applyBorder="1"/>
    <xf numFmtId="0" fontId="12" fillId="0" borderId="1" xfId="0" applyFont="1" applyFill="1" applyBorder="1"/>
    <xf numFmtId="0" fontId="13" fillId="0" borderId="2" xfId="0" applyFont="1" applyFill="1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6" xfId="0" applyFont="1" applyBorder="1"/>
    <xf numFmtId="0" fontId="15" fillId="0" borderId="7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5" fillId="0" borderId="17" xfId="0" applyFont="1" applyBorder="1"/>
    <xf numFmtId="49" fontId="7" fillId="0" borderId="12" xfId="0" applyNumberFormat="1" applyFont="1" applyFill="1" applyBorder="1"/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 vertical="center"/>
    </xf>
    <xf numFmtId="0" fontId="13" fillId="0" borderId="21" xfId="0" applyFont="1" applyBorder="1"/>
    <xf numFmtId="0" fontId="0" fillId="0" borderId="2" xfId="0" applyBorder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9" fontId="7" fillId="0" borderId="15" xfId="0" applyNumberFormat="1" applyFont="1" applyFill="1" applyBorder="1"/>
    <xf numFmtId="49" fontId="7" fillId="0" borderId="1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49" fontId="7" fillId="0" borderId="19" xfId="0" applyNumberFormat="1" applyFont="1" applyFill="1" applyBorder="1"/>
    <xf numFmtId="0" fontId="3" fillId="0" borderId="3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3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/>
    <xf numFmtId="0" fontId="1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30" xfId="0" applyNumberFormat="1" applyFont="1" applyFill="1" applyBorder="1" applyAlignment="1">
      <alignment horizontal="center"/>
    </xf>
    <xf numFmtId="49" fontId="7" fillId="0" borderId="10" xfId="0" applyNumberFormat="1" applyFont="1" applyFill="1" applyBorder="1"/>
    <xf numFmtId="49" fontId="7" fillId="0" borderId="10" xfId="0" applyNumberFormat="1" applyFont="1" applyFill="1" applyBorder="1" applyAlignment="1">
      <alignment horizontal="center"/>
    </xf>
    <xf numFmtId="49" fontId="7" fillId="0" borderId="33" xfId="0" applyNumberFormat="1" applyFont="1" applyFill="1" applyBorder="1" applyAlignment="1">
      <alignment horizontal="left" vertical="center"/>
    </xf>
    <xf numFmtId="49" fontId="7" fillId="0" borderId="22" xfId="0" applyNumberFormat="1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33" xfId="0" applyFon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49" fontId="7" fillId="0" borderId="35" xfId="0" applyNumberFormat="1" applyFont="1" applyFill="1" applyBorder="1"/>
    <xf numFmtId="49" fontId="7" fillId="0" borderId="35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>
      <alignment horizontal="left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9" fillId="0" borderId="15" xfId="0" applyFont="1" applyFill="1" applyBorder="1"/>
    <xf numFmtId="0" fontId="19" fillId="0" borderId="10" xfId="0" applyFont="1" applyFill="1" applyBorder="1"/>
    <xf numFmtId="49" fontId="8" fillId="0" borderId="29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19" fillId="0" borderId="19" xfId="0" applyFont="1" applyFill="1" applyBorder="1"/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left" vertical="center"/>
    </xf>
    <xf numFmtId="0" fontId="19" fillId="0" borderId="0" xfId="0" applyFont="1" applyFill="1" applyBorder="1"/>
    <xf numFmtId="0" fontId="1" fillId="0" borderId="14" xfId="0" applyFont="1" applyFill="1" applyBorder="1"/>
    <xf numFmtId="0" fontId="16" fillId="0" borderId="0" xfId="0" applyFont="1" applyFill="1" applyBorder="1" applyAlignment="1">
      <alignment horizontal="center"/>
    </xf>
    <xf numFmtId="0" fontId="21" fillId="0" borderId="15" xfId="0" applyFont="1" applyFill="1" applyBorder="1"/>
    <xf numFmtId="0" fontId="16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5" xfId="0" applyFont="1" applyFill="1" applyBorder="1"/>
    <xf numFmtId="0" fontId="20" fillId="0" borderId="15" xfId="0" applyFont="1" applyFill="1" applyBorder="1" applyAlignment="1">
      <alignment horizontal="center"/>
    </xf>
    <xf numFmtId="0" fontId="20" fillId="0" borderId="12" xfId="0" applyFont="1" applyFill="1" applyBorder="1"/>
    <xf numFmtId="0" fontId="20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20" fillId="0" borderId="12" xfId="0" applyNumberFormat="1" applyFont="1" applyFill="1" applyBorder="1"/>
    <xf numFmtId="49" fontId="20" fillId="0" borderId="12" xfId="0" applyNumberFormat="1" applyFont="1" applyFill="1" applyBorder="1" applyAlignment="1">
      <alignment horizontal="center"/>
    </xf>
    <xf numFmtId="49" fontId="20" fillId="0" borderId="13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/>
    <xf numFmtId="49" fontId="20" fillId="0" borderId="22" xfId="0" applyNumberFormat="1" applyFont="1" applyFill="1" applyBorder="1" applyAlignment="1">
      <alignment horizontal="center"/>
    </xf>
    <xf numFmtId="49" fontId="20" fillId="0" borderId="24" xfId="0" applyNumberFormat="1" applyFont="1" applyFill="1" applyBorder="1" applyAlignment="1">
      <alignment horizontal="left" vertical="center"/>
    </xf>
    <xf numFmtId="49" fontId="20" fillId="0" borderId="35" xfId="0" applyNumberFormat="1" applyFont="1" applyFill="1" applyBorder="1"/>
    <xf numFmtId="49" fontId="20" fillId="0" borderId="35" xfId="0" applyNumberFormat="1" applyFont="1" applyFill="1" applyBorder="1" applyAlignment="1">
      <alignment horizontal="center"/>
    </xf>
    <xf numFmtId="49" fontId="20" fillId="0" borderId="36" xfId="0" applyNumberFormat="1" applyFont="1" applyFill="1" applyBorder="1" applyAlignment="1">
      <alignment horizontal="left" vertical="center"/>
    </xf>
    <xf numFmtId="0" fontId="13" fillId="0" borderId="8" xfId="0" applyFont="1" applyBorder="1"/>
    <xf numFmtId="0" fontId="15" fillId="0" borderId="10" xfId="0" applyFont="1" applyBorder="1"/>
    <xf numFmtId="0" fontId="14" fillId="0" borderId="10" xfId="0" applyFont="1" applyBorder="1"/>
    <xf numFmtId="0" fontId="15" fillId="0" borderId="33" xfId="0" applyFont="1" applyBorder="1"/>
    <xf numFmtId="0" fontId="2" fillId="0" borderId="8" xfId="1" applyFont="1" applyFill="1" applyBorder="1" applyAlignment="1">
      <alignment horizontal="center" vertical="top"/>
    </xf>
    <xf numFmtId="0" fontId="7" fillId="0" borderId="31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49" fontId="8" fillId="0" borderId="10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/>
    <xf numFmtId="49" fontId="20" fillId="0" borderId="19" xfId="0" applyNumberFormat="1" applyFont="1" applyFill="1" applyBorder="1" applyAlignment="1">
      <alignment horizontal="center"/>
    </xf>
    <xf numFmtId="49" fontId="20" fillId="0" borderId="20" xfId="0" applyNumberFormat="1" applyFont="1" applyFill="1" applyBorder="1" applyAlignment="1">
      <alignment horizontal="left" vertical="center"/>
    </xf>
    <xf numFmtId="49" fontId="20" fillId="0" borderId="15" xfId="0" applyNumberFormat="1" applyFont="1" applyFill="1" applyBorder="1"/>
    <xf numFmtId="49" fontId="20" fillId="0" borderId="15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left" vertical="center"/>
    </xf>
    <xf numFmtId="0" fontId="7" fillId="0" borderId="11" xfId="0" applyFont="1" applyBorder="1"/>
    <xf numFmtId="49" fontId="12" fillId="0" borderId="29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15" xfId="0" applyFont="1" applyBorder="1" applyAlignment="1"/>
    <xf numFmtId="0" fontId="3" fillId="0" borderId="19" xfId="0" applyFont="1" applyBorder="1" applyAlignment="1"/>
    <xf numFmtId="0" fontId="16" fillId="0" borderId="6" xfId="0" applyFont="1" applyBorder="1" applyAlignment="1"/>
    <xf numFmtId="0" fontId="16" fillId="0" borderId="15" xfId="0" applyFont="1" applyBorder="1" applyAlignment="1"/>
    <xf numFmtId="0" fontId="16" fillId="0" borderId="0" xfId="0" applyFont="1" applyBorder="1" applyAlignment="1"/>
    <xf numFmtId="0" fontId="16" fillId="0" borderId="19" xfId="0" applyFont="1" applyBorder="1" applyAlignment="1"/>
    <xf numFmtId="0" fontId="1" fillId="0" borderId="30" xfId="0" applyFont="1" applyBorder="1" applyAlignment="1">
      <alignment horizontal="center"/>
    </xf>
    <xf numFmtId="0" fontId="10" fillId="2" borderId="4" xfId="0" applyFont="1" applyFill="1" applyBorder="1"/>
    <xf numFmtId="0" fontId="11" fillId="2" borderId="6" xfId="0" applyFont="1" applyFill="1" applyBorder="1" applyAlignment="1">
      <alignment horizontal="left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21" xfId="0" applyFont="1" applyBorder="1"/>
    <xf numFmtId="0" fontId="3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Fill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5" xfId="0" applyFont="1" applyFill="1" applyBorder="1"/>
    <xf numFmtId="0" fontId="7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35" xfId="0" applyFont="1" applyFill="1" applyBorder="1"/>
    <xf numFmtId="0" fontId="20" fillId="0" borderId="35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/>
    </xf>
    <xf numFmtId="0" fontId="20" fillId="0" borderId="19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/>
    </xf>
    <xf numFmtId="49" fontId="12" fillId="0" borderId="37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8" fillId="0" borderId="15" xfId="0" applyFont="1" applyFill="1" applyBorder="1"/>
    <xf numFmtId="0" fontId="7" fillId="0" borderId="30" xfId="0" applyFont="1" applyBorder="1" applyAlignment="1">
      <alignment horizontal="center"/>
    </xf>
    <xf numFmtId="0" fontId="9" fillId="0" borderId="12" xfId="0" applyFont="1" applyFill="1" applyBorder="1"/>
    <xf numFmtId="0" fontId="16" fillId="0" borderId="15" xfId="0" applyFont="1" applyFill="1" applyBorder="1"/>
    <xf numFmtId="0" fontId="8" fillId="0" borderId="35" xfId="0" applyFont="1" applyFill="1" applyBorder="1" applyAlignment="1">
      <alignment horizontal="center"/>
    </xf>
    <xf numFmtId="0" fontId="16" fillId="0" borderId="19" xfId="0" applyFont="1" applyFill="1" applyBorder="1"/>
    <xf numFmtId="0" fontId="1" fillId="0" borderId="29" xfId="0" applyFont="1" applyBorder="1" applyAlignment="1">
      <alignment vertical="center"/>
    </xf>
    <xf numFmtId="0" fontId="15" fillId="0" borderId="0" xfId="0" applyFont="1" applyBorder="1"/>
    <xf numFmtId="0" fontId="15" fillId="0" borderId="22" xfId="0" applyFont="1" applyBorder="1"/>
    <xf numFmtId="0" fontId="14" fillId="0" borderId="22" xfId="0" applyFont="1" applyBorder="1"/>
    <xf numFmtId="0" fontId="15" fillId="0" borderId="12" xfId="0" applyFont="1" applyBorder="1"/>
    <xf numFmtId="0" fontId="14" fillId="0" borderId="12" xfId="0" applyFont="1" applyBorder="1"/>
    <xf numFmtId="0" fontId="1" fillId="0" borderId="9" xfId="0" applyFont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0" borderId="22" xfId="0" applyFont="1" applyBorder="1"/>
    <xf numFmtId="0" fontId="1" fillId="0" borderId="24" xfId="0" applyFont="1" applyBorder="1" applyAlignment="1">
      <alignment horizontal="center"/>
    </xf>
    <xf numFmtId="0" fontId="0" fillId="0" borderId="0" xfId="0" applyBorder="1"/>
    <xf numFmtId="0" fontId="14" fillId="0" borderId="21" xfId="0" applyFont="1" applyBorder="1"/>
    <xf numFmtId="0" fontId="0" fillId="0" borderId="8" xfId="0" applyBorder="1"/>
    <xf numFmtId="0" fontId="2" fillId="0" borderId="10" xfId="1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0" fillId="0" borderId="0" xfId="0" applyFill="1" applyBorder="1"/>
    <xf numFmtId="0" fontId="0" fillId="0" borderId="3" xfId="0" applyFill="1" applyBorder="1"/>
    <xf numFmtId="49" fontId="20" fillId="0" borderId="0" xfId="0" applyNumberFormat="1" applyFont="1" applyFill="1" applyBorder="1"/>
    <xf numFmtId="49" fontId="20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35" xfId="0" applyNumberFormat="1" applyFont="1" applyFill="1" applyBorder="1" applyAlignment="1">
      <alignment horizontal="left" vertical="center"/>
    </xf>
    <xf numFmtId="0" fontId="7" fillId="0" borderId="22" xfId="0" applyFont="1" applyBorder="1"/>
    <xf numFmtId="0" fontId="15" fillId="0" borderId="15" xfId="0" applyFont="1" applyBorder="1"/>
    <xf numFmtId="0" fontId="14" fillId="0" borderId="15" xfId="0" applyFont="1" applyBorder="1"/>
    <xf numFmtId="49" fontId="20" fillId="0" borderId="41" xfId="0" applyNumberFormat="1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1" fillId="0" borderId="15" xfId="0" applyFont="1" applyBorder="1" applyAlignment="1"/>
    <xf numFmtId="0" fontId="1" fillId="0" borderId="0" xfId="0" applyFont="1" applyBorder="1" applyAlignment="1"/>
    <xf numFmtId="0" fontId="20" fillId="0" borderId="15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/>
    </xf>
    <xf numFmtId="0" fontId="21" fillId="0" borderId="22" xfId="0" applyFont="1" applyFill="1" applyBorder="1"/>
    <xf numFmtId="0" fontId="17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5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6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6" fillId="0" borderId="10" xfId="0" applyFont="1" applyFill="1" applyBorder="1"/>
    <xf numFmtId="0" fontId="3" fillId="0" borderId="33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49" fontId="16" fillId="0" borderId="2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/>
    </xf>
    <xf numFmtId="49" fontId="16" fillId="0" borderId="32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3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center"/>
    </xf>
    <xf numFmtId="0" fontId="7" fillId="0" borderId="12" xfId="0" applyFont="1" applyFill="1" applyBorder="1" applyAlignment="1"/>
    <xf numFmtId="0" fontId="7" fillId="0" borderId="15" xfId="0" applyFont="1" applyFill="1" applyBorder="1" applyAlignment="1"/>
    <xf numFmtId="0" fontId="7" fillId="0" borderId="15" xfId="2" applyFont="1" applyBorder="1" applyAlignment="1" applyProtection="1"/>
    <xf numFmtId="0" fontId="7" fillId="0" borderId="22" xfId="0" applyFont="1" applyFill="1" applyBorder="1" applyAlignment="1"/>
    <xf numFmtId="0" fontId="7" fillId="0" borderId="23" xfId="0" applyFont="1" applyFill="1" applyBorder="1" applyAlignment="1"/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7" fillId="0" borderId="14" xfId="0" applyFont="1" applyBorder="1"/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" fillId="0" borderId="27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7" fillId="0" borderId="11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49" fontId="12" fillId="0" borderId="28" xfId="0" applyNumberFormat="1" applyFont="1" applyBorder="1" applyAlignment="1">
      <alignment horizontal="center"/>
    </xf>
    <xf numFmtId="49" fontId="12" fillId="0" borderId="29" xfId="0" applyNumberFormat="1" applyFont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0" fontId="1" fillId="0" borderId="37" xfId="0" applyFont="1" applyBorder="1" applyAlignment="1">
      <alignment vertical="center"/>
    </xf>
    <xf numFmtId="0" fontId="12" fillId="0" borderId="44" xfId="0" applyFont="1" applyFill="1" applyBorder="1" applyAlignment="1">
      <alignment horizontal="center"/>
    </xf>
    <xf numFmtId="49" fontId="20" fillId="0" borderId="19" xfId="0" applyNumberFormat="1" applyFont="1" applyFill="1" applyBorder="1" applyAlignment="1">
      <alignment horizontal="left" vertical="center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/>
    </xf>
    <xf numFmtId="49" fontId="20" fillId="0" borderId="15" xfId="0" applyNumberFormat="1" applyFont="1" applyFill="1" applyBorder="1" applyAlignment="1"/>
    <xf numFmtId="49" fontId="7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left" vertical="center"/>
    </xf>
    <xf numFmtId="0" fontId="12" fillId="0" borderId="11" xfId="0" applyFont="1" applyBorder="1" applyAlignment="1"/>
    <xf numFmtId="0" fontId="12" fillId="0" borderId="14" xfId="0" applyFont="1" applyBorder="1" applyAlignment="1"/>
    <xf numFmtId="0" fontId="12" fillId="0" borderId="14" xfId="0" applyFont="1" applyBorder="1" applyAlignment="1">
      <alignment wrapText="1"/>
    </xf>
    <xf numFmtId="0" fontId="12" fillId="0" borderId="21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2" fillId="0" borderId="8" xfId="0" applyFont="1" applyBorder="1" applyAlignment="1"/>
    <xf numFmtId="0" fontId="1" fillId="0" borderId="10" xfId="0" applyFont="1" applyBorder="1" applyAlignment="1"/>
    <xf numFmtId="0" fontId="1" fillId="0" borderId="33" xfId="0" applyFont="1" applyBorder="1" applyAlignment="1"/>
    <xf numFmtId="0" fontId="7" fillId="0" borderId="28" xfId="0" applyFont="1" applyBorder="1" applyAlignment="1">
      <alignment vertical="center"/>
    </xf>
    <xf numFmtId="0" fontId="3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0" fillId="0" borderId="10" xfId="0" applyBorder="1"/>
    <xf numFmtId="0" fontId="1" fillId="0" borderId="41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/>
    </xf>
    <xf numFmtId="0" fontId="7" fillId="0" borderId="15" xfId="0" applyFont="1" applyBorder="1"/>
    <xf numFmtId="0" fontId="1" fillId="0" borderId="14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/>
    </xf>
    <xf numFmtId="0" fontId="0" fillId="0" borderId="41" xfId="0" applyBorder="1"/>
    <xf numFmtId="0" fontId="0" fillId="0" borderId="15" xfId="0" applyBorder="1"/>
    <xf numFmtId="0" fontId="0" fillId="0" borderId="16" xfId="0" applyBorder="1"/>
    <xf numFmtId="49" fontId="7" fillId="0" borderId="27" xfId="0" applyNumberFormat="1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8" xfId="0" applyFont="1" applyBorder="1"/>
    <xf numFmtId="0" fontId="15" fillId="0" borderId="19" xfId="0" applyFont="1" applyBorder="1"/>
    <xf numFmtId="0" fontId="14" fillId="0" borderId="19" xfId="0" applyFont="1" applyBorder="1"/>
    <xf numFmtId="0" fontId="17" fillId="0" borderId="27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49" fontId="20" fillId="0" borderId="10" xfId="0" applyNumberFormat="1" applyFont="1" applyFill="1" applyBorder="1"/>
    <xf numFmtId="49" fontId="20" fillId="0" borderId="1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49" fontId="23" fillId="0" borderId="14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7" fillId="0" borderId="2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7" fillId="0" borderId="35" xfId="0" applyFont="1" applyBorder="1"/>
    <xf numFmtId="0" fontId="7" fillId="0" borderId="35" xfId="0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17" fillId="0" borderId="53" xfId="0" applyFont="1" applyBorder="1"/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49" fontId="23" fillId="0" borderId="29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 vertical="center" shrinkToFit="1"/>
    </xf>
    <xf numFmtId="49" fontId="23" fillId="0" borderId="30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49" fontId="16" fillId="0" borderId="27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49" fontId="1" fillId="0" borderId="27" xfId="0" applyNumberFormat="1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7" fillId="0" borderId="32" xfId="0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8" xfId="0" applyFont="1" applyFill="1" applyBorder="1"/>
    <xf numFmtId="0" fontId="5" fillId="0" borderId="10" xfId="0" applyFont="1" applyFill="1" applyBorder="1"/>
    <xf numFmtId="0" fontId="1" fillId="0" borderId="33" xfId="0" applyFont="1" applyFill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0" fontId="1" fillId="0" borderId="23" xfId="0" applyFont="1" applyFill="1" applyBorder="1"/>
    <xf numFmtId="0" fontId="5" fillId="0" borderId="22" xfId="0" applyFont="1" applyFill="1" applyBorder="1"/>
    <xf numFmtId="0" fontId="1" fillId="0" borderId="24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top"/>
    </xf>
    <xf numFmtId="0" fontId="1" fillId="0" borderId="1" xfId="0" applyFont="1" applyFill="1" applyBorder="1"/>
    <xf numFmtId="0" fontId="12" fillId="0" borderId="27" xfId="0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7" fillId="0" borderId="21" xfId="0" applyFont="1" applyFill="1" applyBorder="1" applyAlignment="1"/>
    <xf numFmtId="0" fontId="13" fillId="0" borderId="49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16" fontId="14" fillId="0" borderId="0" xfId="0" applyNumberFormat="1" applyFont="1" applyBorder="1"/>
    <xf numFmtId="0" fontId="7" fillId="0" borderId="0" xfId="0" applyFont="1" applyBorder="1"/>
    <xf numFmtId="0" fontId="7" fillId="0" borderId="66" xfId="0" applyFont="1" applyBorder="1" applyAlignment="1">
      <alignment vertical="center"/>
    </xf>
    <xf numFmtId="0" fontId="7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0" fillId="0" borderId="13" xfId="0" applyBorder="1"/>
    <xf numFmtId="0" fontId="7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Fill="1" applyBorder="1"/>
    <xf numFmtId="0" fontId="23" fillId="0" borderId="14" xfId="0" applyFont="1" applyBorder="1"/>
    <xf numFmtId="0" fontId="25" fillId="0" borderId="15" xfId="0" applyFont="1" applyBorder="1"/>
    <xf numFmtId="0" fontId="23" fillId="0" borderId="18" xfId="0" applyFont="1" applyBorder="1"/>
    <xf numFmtId="0" fontId="25" fillId="0" borderId="19" xfId="0" applyFont="1" applyBorder="1"/>
    <xf numFmtId="0" fontId="3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7" fillId="0" borderId="23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0" fontId="1" fillId="0" borderId="33" xfId="0" applyFont="1" applyBorder="1"/>
    <xf numFmtId="0" fontId="7" fillId="0" borderId="32" xfId="0" applyFont="1" applyBorder="1" applyAlignment="1">
      <alignment horizontal="center"/>
    </xf>
    <xf numFmtId="0" fontId="1" fillId="0" borderId="34" xfId="0" applyFont="1" applyFill="1" applyBorder="1"/>
    <xf numFmtId="0" fontId="6" fillId="0" borderId="35" xfId="0" applyFont="1" applyFill="1" applyBorder="1"/>
    <xf numFmtId="0" fontId="7" fillId="0" borderId="27" xfId="0" applyFont="1" applyBorder="1" applyAlignment="1">
      <alignment horizontal="center"/>
    </xf>
    <xf numFmtId="0" fontId="3" fillId="0" borderId="2" xfId="0" applyFont="1" applyBorder="1"/>
    <xf numFmtId="49" fontId="13" fillId="0" borderId="2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7" fillId="0" borderId="12" xfId="0" applyFont="1" applyBorder="1"/>
    <xf numFmtId="0" fontId="17" fillId="0" borderId="15" xfId="0" applyFont="1" applyBorder="1"/>
    <xf numFmtId="49" fontId="20" fillId="0" borderId="10" xfId="0" applyNumberFormat="1" applyFont="1" applyFill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7" fillId="0" borderId="32" xfId="0" applyFont="1" applyFill="1" applyBorder="1" applyAlignment="1">
      <alignment horizontal="center"/>
    </xf>
    <xf numFmtId="0" fontId="1" fillId="0" borderId="21" xfId="0" applyFont="1" applyFill="1" applyBorder="1"/>
    <xf numFmtId="0" fontId="5" fillId="0" borderId="0" xfId="0" applyFont="1" applyFill="1" applyBorder="1"/>
    <xf numFmtId="0" fontId="1" fillId="0" borderId="17" xfId="0" applyFont="1" applyFill="1" applyBorder="1" applyAlignment="1">
      <alignment horizontal="center"/>
    </xf>
    <xf numFmtId="49" fontId="7" fillId="0" borderId="32" xfId="0" applyNumberFormat="1" applyFont="1" applyFill="1" applyBorder="1" applyAlignment="1">
      <alignment horizontal="center"/>
    </xf>
    <xf numFmtId="49" fontId="23" fillId="0" borderId="28" xfId="0" applyNumberFormat="1" applyFont="1" applyFill="1" applyBorder="1" applyAlignment="1">
      <alignment horizontal="center"/>
    </xf>
    <xf numFmtId="49" fontId="23" fillId="0" borderId="29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49" fontId="23" fillId="0" borderId="9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7" fillId="0" borderId="23" xfId="0" applyFont="1" applyFill="1" applyBorder="1"/>
    <xf numFmtId="0" fontId="12" fillId="0" borderId="15" xfId="0" applyFont="1" applyBorder="1" applyAlignment="1">
      <alignment vertical="center"/>
    </xf>
    <xf numFmtId="0" fontId="20" fillId="0" borderId="22" xfId="0" applyFont="1" applyFill="1" applyBorder="1"/>
    <xf numFmtId="0" fontId="20" fillId="0" borderId="22" xfId="0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0" fontId="17" fillId="0" borderId="22" xfId="0" applyFont="1" applyBorder="1"/>
    <xf numFmtId="0" fontId="6" fillId="0" borderId="22" xfId="0" applyFont="1" applyFill="1" applyBorder="1"/>
    <xf numFmtId="0" fontId="7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4" xfId="0" applyFont="1" applyFill="1" applyBorder="1" applyAlignment="1">
      <alignment horizontal="center"/>
    </xf>
    <xf numFmtId="0" fontId="7" fillId="0" borderId="32" xfId="0" applyFont="1" applyBorder="1" applyAlignment="1">
      <alignment vertical="center"/>
    </xf>
    <xf numFmtId="0" fontId="7" fillId="0" borderId="23" xfId="0" applyFont="1" applyBorder="1"/>
    <xf numFmtId="0" fontId="1" fillId="0" borderId="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2" fillId="0" borderId="12" xfId="0" applyFont="1" applyBorder="1"/>
    <xf numFmtId="0" fontId="12" fillId="0" borderId="10" xfId="0" applyFont="1" applyBorder="1"/>
    <xf numFmtId="49" fontId="7" fillId="0" borderId="24" xfId="0" applyNumberFormat="1" applyFont="1" applyFill="1" applyBorder="1" applyAlignment="1">
      <alignment horizontal="center"/>
    </xf>
    <xf numFmtId="49" fontId="7" fillId="0" borderId="33" xfId="0" applyNumberFormat="1" applyFont="1" applyFill="1" applyBorder="1" applyAlignment="1">
      <alignment horizontal="center"/>
    </xf>
    <xf numFmtId="0" fontId="13" fillId="0" borderId="32" xfId="0" applyFont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7" fillId="0" borderId="32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top"/>
    </xf>
    <xf numFmtId="0" fontId="12" fillId="0" borderId="58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2" fillId="0" borderId="62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22" fillId="0" borderId="11" xfId="2" applyFont="1" applyBorder="1" applyAlignment="1" applyProtection="1"/>
    <xf numFmtId="0" fontId="22" fillId="0" borderId="12" xfId="2" applyFont="1" applyBorder="1" applyAlignment="1" applyProtection="1"/>
    <xf numFmtId="0" fontId="22" fillId="0" borderId="13" xfId="2" applyFont="1" applyBorder="1" applyAlignment="1" applyProtection="1"/>
    <xf numFmtId="0" fontId="22" fillId="0" borderId="18" xfId="2" applyFont="1" applyBorder="1" applyAlignment="1" applyProtection="1"/>
    <xf numFmtId="0" fontId="22" fillId="0" borderId="19" xfId="2" applyFont="1" applyBorder="1" applyAlignment="1" applyProtection="1"/>
    <xf numFmtId="0" fontId="22" fillId="0" borderId="20" xfId="2" applyFont="1" applyBorder="1" applyAlignment="1" applyProtection="1"/>
    <xf numFmtId="0" fontId="12" fillId="0" borderId="57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0" fontId="7" fillId="0" borderId="23" xfId="0" applyFont="1" applyFill="1" applyBorder="1" applyAlignment="1">
      <alignment horizontal="left"/>
    </xf>
    <xf numFmtId="0" fontId="12" fillId="0" borderId="64" xfId="0" applyFont="1" applyBorder="1" applyAlignment="1">
      <alignment vertical="center"/>
    </xf>
    <xf numFmtId="0" fontId="7" fillId="0" borderId="14" xfId="0" applyFont="1" applyFill="1" applyBorder="1" applyAlignment="1"/>
    <xf numFmtId="49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/>
    <xf numFmtId="49" fontId="7" fillId="0" borderId="3" xfId="0" applyNumberFormat="1" applyFont="1" applyFill="1" applyBorder="1" applyAlignment="1">
      <alignment horizontal="left" vertical="center"/>
    </xf>
    <xf numFmtId="49" fontId="7" fillId="0" borderId="33" xfId="0" applyNumberFormat="1" applyFont="1" applyFill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9" fillId="0" borderId="22" xfId="0" applyFont="1" applyFill="1" applyBorder="1" applyAlignment="1"/>
    <xf numFmtId="0" fontId="1" fillId="0" borderId="22" xfId="0" applyFont="1" applyBorder="1" applyAlignment="1"/>
    <xf numFmtId="49" fontId="12" fillId="0" borderId="32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/>
    </xf>
    <xf numFmtId="0" fontId="22" fillId="0" borderId="7" xfId="2" applyFont="1" applyBorder="1" applyAlignment="1" applyProtection="1">
      <alignment horizontal="center"/>
    </xf>
    <xf numFmtId="49" fontId="7" fillId="0" borderId="34" xfId="0" applyNumberFormat="1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49" fontId="7" fillId="0" borderId="37" xfId="0" applyNumberFormat="1" applyFont="1" applyFill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22" fillId="0" borderId="30" xfId="2" applyFont="1" applyBorder="1" applyAlignment="1" applyProtection="1">
      <alignment horizontal="center"/>
    </xf>
    <xf numFmtId="0" fontId="7" fillId="0" borderId="51" xfId="0" applyFont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7" fillId="0" borderId="22" xfId="2" applyFont="1" applyBorder="1" applyAlignment="1" applyProtection="1"/>
    <xf numFmtId="49" fontId="8" fillId="0" borderId="28" xfId="0" applyNumberFormat="1" applyFont="1" applyFill="1" applyBorder="1" applyAlignment="1">
      <alignment horizontal="center"/>
    </xf>
    <xf numFmtId="49" fontId="16" fillId="0" borderId="29" xfId="0" applyNumberFormat="1" applyFont="1" applyFill="1" applyBorder="1" applyAlignment="1">
      <alignment horizontal="center" vertical="center"/>
    </xf>
    <xf numFmtId="0" fontId="20" fillId="0" borderId="15" xfId="0" applyFont="1" applyBorder="1"/>
    <xf numFmtId="0" fontId="3" fillId="0" borderId="65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0" fontId="12" fillId="0" borderId="70" xfId="0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vertical="center" wrapText="1"/>
    </xf>
    <xf numFmtId="0" fontId="12" fillId="0" borderId="74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49" fontId="8" fillId="0" borderId="27" xfId="0" applyNumberFormat="1" applyFont="1" applyFill="1" applyBorder="1" applyAlignment="1">
      <alignment horizontal="center"/>
    </xf>
    <xf numFmtId="0" fontId="12" fillId="0" borderId="75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20" fillId="0" borderId="22" xfId="0" applyFont="1" applyBorder="1"/>
    <xf numFmtId="0" fontId="20" fillId="0" borderId="24" xfId="0" applyFont="1" applyBorder="1" applyAlignment="1">
      <alignment horizontal="center"/>
    </xf>
    <xf numFmtId="0" fontId="20" fillId="0" borderId="2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left" vertical="center"/>
    </xf>
    <xf numFmtId="0" fontId="20" fillId="0" borderId="16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4" fillId="0" borderId="24" xfId="0" applyFont="1" applyBorder="1"/>
    <xf numFmtId="49" fontId="20" fillId="0" borderId="11" xfId="0" applyNumberFormat="1" applyFont="1" applyFill="1" applyBorder="1"/>
    <xf numFmtId="0" fontId="8" fillId="0" borderId="24" xfId="0" applyFont="1" applyFill="1" applyBorder="1" applyAlignment="1">
      <alignment horizontal="left" vertical="center"/>
    </xf>
    <xf numFmtId="49" fontId="23" fillId="0" borderId="32" xfId="0" applyNumberFormat="1" applyFont="1" applyFill="1" applyBorder="1" applyAlignment="1">
      <alignment horizontal="center"/>
    </xf>
    <xf numFmtId="0" fontId="26" fillId="0" borderId="19" xfId="0" applyFont="1" applyFill="1" applyBorder="1"/>
    <xf numFmtId="0" fontId="16" fillId="0" borderId="19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horizontal="center"/>
    </xf>
    <xf numFmtId="0" fontId="9" fillId="0" borderId="6" xfId="0" applyFont="1" applyFill="1" applyBorder="1"/>
    <xf numFmtId="0" fontId="8" fillId="0" borderId="6" xfId="0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7" fillId="0" borderId="2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49" fontId="20" fillId="0" borderId="29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/>
    <xf numFmtId="49" fontId="20" fillId="0" borderId="3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/>
    <xf numFmtId="0" fontId="1" fillId="0" borderId="12" xfId="0" applyFont="1" applyBorder="1" applyAlignment="1"/>
    <xf numFmtId="0" fontId="20" fillId="0" borderId="12" xfId="0" applyFont="1" applyFill="1" applyBorder="1" applyAlignment="1"/>
    <xf numFmtId="0" fontId="20" fillId="0" borderId="12" xfId="0" applyFont="1" applyFill="1" applyBorder="1" applyAlignment="1">
      <alignment horizontal="left" vertical="center"/>
    </xf>
    <xf numFmtId="0" fontId="19" fillId="0" borderId="12" xfId="0" applyFont="1" applyFill="1" applyBorder="1"/>
    <xf numFmtId="0" fontId="17" fillId="0" borderId="11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7" fillId="0" borderId="15" xfId="0" applyFont="1" applyFill="1" applyBorder="1"/>
    <xf numFmtId="0" fontId="19" fillId="0" borderId="22" xfId="0" applyFont="1" applyFill="1" applyBorder="1"/>
    <xf numFmtId="0" fontId="17" fillId="0" borderId="23" xfId="0" applyFont="1" applyBorder="1" applyAlignment="1">
      <alignment vertical="center"/>
    </xf>
    <xf numFmtId="0" fontId="27" fillId="0" borderId="22" xfId="0" applyFont="1" applyFill="1" applyBorder="1"/>
    <xf numFmtId="0" fontId="1" fillId="0" borderId="9" xfId="0" applyFont="1" applyBorder="1" applyAlignment="1">
      <alignment vertical="center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7" fillId="0" borderId="31" xfId="0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2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7" fillId="0" borderId="33" xfId="0" applyFont="1" applyFill="1" applyBorder="1"/>
    <xf numFmtId="0" fontId="7" fillId="0" borderId="80" xfId="0" applyFont="1" applyFill="1" applyBorder="1"/>
    <xf numFmtId="0" fontId="1" fillId="0" borderId="5" xfId="0" applyFont="1" applyBorder="1" applyAlignment="1">
      <alignment horizontal="center"/>
    </xf>
    <xf numFmtId="0" fontId="26" fillId="0" borderId="12" xfId="0" applyFont="1" applyBorder="1"/>
    <xf numFmtId="0" fontId="16" fillId="0" borderId="8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" fillId="0" borderId="34" xfId="0" applyFont="1" applyBorder="1" applyAlignment="1">
      <alignment horizontal="center" vertical="center" shrinkToFit="1"/>
    </xf>
    <xf numFmtId="0" fontId="7" fillId="0" borderId="82" xfId="0" applyFont="1" applyBorder="1" applyAlignment="1">
      <alignment vertical="center"/>
    </xf>
    <xf numFmtId="49" fontId="20" fillId="0" borderId="83" xfId="0" applyNumberFormat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/>
    </xf>
    <xf numFmtId="0" fontId="8" fillId="0" borderId="79" xfId="0" applyFont="1" applyBorder="1" applyAlignment="1">
      <alignment horizontal="left"/>
    </xf>
    <xf numFmtId="0" fontId="16" fillId="0" borderId="84" xfId="0" applyFont="1" applyBorder="1" applyAlignment="1">
      <alignment horizontal="left"/>
    </xf>
    <xf numFmtId="0" fontId="26" fillId="0" borderId="22" xfId="0" applyFont="1" applyBorder="1"/>
    <xf numFmtId="0" fontId="7" fillId="0" borderId="22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center"/>
    </xf>
    <xf numFmtId="0" fontId="9" fillId="0" borderId="2" xfId="0" applyFont="1" applyFill="1" applyBorder="1"/>
    <xf numFmtId="49" fontId="7" fillId="0" borderId="31" xfId="0" applyNumberFormat="1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/>
    </xf>
    <xf numFmtId="16" fontId="14" fillId="0" borderId="12" xfId="0" applyNumberFormat="1" applyFont="1" applyBorder="1"/>
    <xf numFmtId="16" fontId="14" fillId="0" borderId="22" xfId="0" applyNumberFormat="1" applyFont="1" applyBorder="1"/>
    <xf numFmtId="16" fontId="14" fillId="0" borderId="15" xfId="0" applyNumberFormat="1" applyFont="1" applyBorder="1"/>
    <xf numFmtId="0" fontId="15" fillId="0" borderId="16" xfId="0" applyFont="1" applyBorder="1"/>
    <xf numFmtId="0" fontId="0" fillId="0" borderId="11" xfId="0" applyBorder="1"/>
    <xf numFmtId="0" fontId="0" fillId="0" borderId="12" xfId="0" applyBorder="1"/>
    <xf numFmtId="49" fontId="20" fillId="0" borderId="33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42" xfId="0" applyFont="1" applyBorder="1" applyAlignment="1"/>
    <xf numFmtId="0" fontId="8" fillId="0" borderId="81" xfId="0" applyFont="1" applyBorder="1" applyAlignment="1">
      <alignment horizontal="left"/>
    </xf>
    <xf numFmtId="0" fontId="9" fillId="0" borderId="12" xfId="0" applyFont="1" applyBorder="1"/>
    <xf numFmtId="0" fontId="7" fillId="0" borderId="39" xfId="0" applyFont="1" applyBorder="1" applyAlignment="1"/>
    <xf numFmtId="0" fontId="8" fillId="0" borderId="84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2" xfId="0" applyFont="1" applyBorder="1"/>
    <xf numFmtId="0" fontId="7" fillId="0" borderId="9" xfId="0" applyFont="1" applyBorder="1" applyAlignment="1">
      <alignment horizontal="center"/>
    </xf>
    <xf numFmtId="0" fontId="7" fillId="0" borderId="40" xfId="0" applyFont="1" applyBorder="1" applyAlignment="1"/>
    <xf numFmtId="49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49" fontId="7" fillId="0" borderId="2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28" fillId="0" borderId="13" xfId="0" applyNumberFormat="1" applyFont="1" applyFill="1" applyBorder="1" applyAlignment="1">
      <alignment horizontal="center"/>
    </xf>
    <xf numFmtId="49" fontId="29" fillId="0" borderId="13" xfId="0" applyNumberFormat="1" applyFont="1" applyFill="1" applyBorder="1" applyAlignment="1">
      <alignment horizontal="center"/>
    </xf>
    <xf numFmtId="49" fontId="29" fillId="0" borderId="33" xfId="0" applyNumberFormat="1" applyFont="1" applyFill="1" applyBorder="1" applyAlignment="1">
      <alignment horizontal="center"/>
    </xf>
    <xf numFmtId="49" fontId="28" fillId="0" borderId="33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center"/>
    </xf>
    <xf numFmtId="49" fontId="28" fillId="0" borderId="12" xfId="0" applyNumberFormat="1" applyFont="1" applyFill="1" applyBorder="1" applyAlignment="1">
      <alignment horizontal="center"/>
    </xf>
    <xf numFmtId="49" fontId="28" fillId="0" borderId="32" xfId="0" applyNumberFormat="1" applyFont="1" applyFill="1" applyBorder="1" applyAlignment="1">
      <alignment horizontal="center"/>
    </xf>
    <xf numFmtId="49" fontId="28" fillId="0" borderId="24" xfId="0" applyNumberFormat="1" applyFont="1" applyFill="1" applyBorder="1" applyAlignment="1">
      <alignment horizontal="center"/>
    </xf>
    <xf numFmtId="49" fontId="29" fillId="0" borderId="32" xfId="0" applyNumberFormat="1" applyFont="1" applyFill="1" applyBorder="1" applyAlignment="1">
      <alignment horizontal="center"/>
    </xf>
    <xf numFmtId="49" fontId="28" fillId="0" borderId="29" xfId="0" applyNumberFormat="1" applyFont="1" applyFill="1" applyBorder="1" applyAlignment="1">
      <alignment horizontal="center"/>
    </xf>
    <xf numFmtId="49" fontId="29" fillId="0" borderId="24" xfId="0" applyNumberFormat="1" applyFont="1" applyFill="1" applyBorder="1" applyAlignment="1">
      <alignment horizontal="center"/>
    </xf>
    <xf numFmtId="49" fontId="28" fillId="0" borderId="22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center"/>
    </xf>
    <xf numFmtId="49" fontId="29" fillId="0" borderId="16" xfId="0" applyNumberFormat="1" applyFont="1" applyFill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/>
    </xf>
    <xf numFmtId="49" fontId="29" fillId="0" borderId="15" xfId="0" applyNumberFormat="1" applyFont="1" applyFill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/>
    </xf>
    <xf numFmtId="49" fontId="28" fillId="0" borderId="37" xfId="0" applyNumberFormat="1" applyFont="1" applyFill="1" applyBorder="1" applyAlignment="1">
      <alignment horizontal="center"/>
    </xf>
    <xf numFmtId="49" fontId="28" fillId="0" borderId="5" xfId="0" applyNumberFormat="1" applyFont="1" applyFill="1" applyBorder="1" applyAlignment="1">
      <alignment horizontal="center"/>
    </xf>
    <xf numFmtId="49" fontId="28" fillId="0" borderId="27" xfId="0" applyNumberFormat="1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78" xfId="0" applyNumberFormat="1" applyFont="1" applyFill="1" applyBorder="1" applyAlignment="1">
      <alignment horizontal="center"/>
    </xf>
    <xf numFmtId="49" fontId="29" fillId="0" borderId="32" xfId="0" applyNumberFormat="1" applyFont="1" applyFill="1" applyBorder="1" applyAlignment="1">
      <alignment horizontal="center" vertical="top"/>
    </xf>
    <xf numFmtId="49" fontId="28" fillId="0" borderId="32" xfId="0" applyNumberFormat="1" applyFont="1" applyFill="1" applyBorder="1" applyAlignment="1">
      <alignment horizontal="center" vertical="top"/>
    </xf>
    <xf numFmtId="49" fontId="28" fillId="0" borderId="9" xfId="0" applyNumberFormat="1" applyFont="1" applyFill="1" applyBorder="1" applyAlignment="1">
      <alignment horizontal="center" vertical="top"/>
    </xf>
    <xf numFmtId="49" fontId="29" fillId="0" borderId="9" xfId="0" applyNumberFormat="1" applyFont="1" applyFill="1" applyBorder="1" applyAlignment="1">
      <alignment horizontal="center" vertical="top"/>
    </xf>
    <xf numFmtId="49" fontId="29" fillId="0" borderId="28" xfId="0" applyNumberFormat="1" applyFont="1" applyFill="1" applyBorder="1" applyAlignment="1">
      <alignment horizontal="center" vertical="top"/>
    </xf>
    <xf numFmtId="49" fontId="28" fillId="0" borderId="13" xfId="0" applyNumberFormat="1" applyFont="1" applyFill="1" applyBorder="1" applyAlignment="1">
      <alignment horizontal="center" vertical="top"/>
    </xf>
    <xf numFmtId="49" fontId="29" fillId="0" borderId="33" xfId="0" applyNumberFormat="1" applyFont="1" applyFill="1" applyBorder="1" applyAlignment="1">
      <alignment horizontal="center" vertical="top"/>
    </xf>
    <xf numFmtId="49" fontId="30" fillId="0" borderId="12" xfId="0" applyNumberFormat="1" applyFont="1" applyBorder="1" applyAlignment="1">
      <alignment horizontal="center"/>
    </xf>
    <xf numFmtId="49" fontId="29" fillId="0" borderId="28" xfId="0" applyNumberFormat="1" applyFont="1" applyBorder="1" applyAlignment="1">
      <alignment horizontal="center"/>
    </xf>
    <xf numFmtId="49" fontId="30" fillId="0" borderId="22" xfId="0" applyNumberFormat="1" applyFont="1" applyBorder="1" applyAlignment="1">
      <alignment horizontal="center"/>
    </xf>
    <xf numFmtId="49" fontId="29" fillId="0" borderId="32" xfId="0" applyNumberFormat="1" applyFont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8" fillId="0" borderId="29" xfId="0" applyNumberFormat="1" applyFont="1" applyBorder="1" applyAlignment="1">
      <alignment horizontal="center"/>
    </xf>
    <xf numFmtId="49" fontId="30" fillId="0" borderId="15" xfId="0" applyNumberFormat="1" applyFont="1" applyBorder="1" applyAlignment="1">
      <alignment horizontal="center"/>
    </xf>
    <xf numFmtId="49" fontId="29" fillId="0" borderId="29" xfId="0" applyNumberFormat="1" applyFont="1" applyBorder="1" applyAlignment="1">
      <alignment horizontal="center"/>
    </xf>
    <xf numFmtId="49" fontId="30" fillId="0" borderId="10" xfId="0" applyNumberFormat="1" applyFont="1" applyBorder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49" fontId="30" fillId="0" borderId="28" xfId="0" applyNumberFormat="1" applyFont="1" applyBorder="1" applyAlignment="1">
      <alignment horizontal="center"/>
    </xf>
    <xf numFmtId="49" fontId="30" fillId="0" borderId="29" xfId="0" applyNumberFormat="1" applyFont="1" applyBorder="1" applyAlignment="1">
      <alignment horizontal="center"/>
    </xf>
    <xf numFmtId="49" fontId="30" fillId="0" borderId="24" xfId="0" applyNumberFormat="1" applyFont="1" applyBorder="1" applyAlignment="1">
      <alignment horizontal="center"/>
    </xf>
    <xf numFmtId="49" fontId="30" fillId="0" borderId="32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33" xfId="0" applyFont="1" applyBorder="1"/>
    <xf numFmtId="49" fontId="30" fillId="0" borderId="21" xfId="0" applyNumberFormat="1" applyFont="1" applyBorder="1" applyAlignment="1">
      <alignment horizontal="center"/>
    </xf>
    <xf numFmtId="49" fontId="30" fillId="0" borderId="27" xfId="0" applyNumberFormat="1" applyFont="1" applyBorder="1" applyAlignment="1">
      <alignment horizontal="center"/>
    </xf>
    <xf numFmtId="49" fontId="28" fillId="0" borderId="28" xfId="0" applyNumberFormat="1" applyFont="1" applyFill="1" applyBorder="1" applyAlignment="1">
      <alignment horizontal="center" vertical="center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21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49" fontId="28" fillId="0" borderId="27" xfId="0" applyNumberFormat="1" applyFont="1" applyBorder="1" applyAlignment="1">
      <alignment horizontal="center"/>
    </xf>
    <xf numFmtId="49" fontId="29" fillId="0" borderId="27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49" fontId="28" fillId="0" borderId="21" xfId="0" applyNumberFormat="1" applyFont="1" applyBorder="1" applyAlignment="1">
      <alignment horizontal="center"/>
    </xf>
    <xf numFmtId="49" fontId="28" fillId="0" borderId="15" xfId="0" applyNumberFormat="1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49" fontId="28" fillId="0" borderId="18" xfId="0" applyNumberFormat="1" applyFont="1" applyFill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/>
    </xf>
    <xf numFmtId="49" fontId="30" fillId="0" borderId="5" xfId="0" applyNumberFormat="1" applyFont="1" applyBorder="1" applyAlignment="1">
      <alignment horizontal="center"/>
    </xf>
    <xf numFmtId="49" fontId="28" fillId="0" borderId="8" xfId="0" applyNumberFormat="1" applyFont="1" applyFill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/>
    </xf>
    <xf numFmtId="49" fontId="29" fillId="0" borderId="32" xfId="0" applyNumberFormat="1" applyFont="1" applyFill="1" applyBorder="1" applyAlignment="1">
      <alignment horizontal="center" vertical="center"/>
    </xf>
    <xf numFmtId="49" fontId="28" fillId="0" borderId="32" xfId="0" applyNumberFormat="1" applyFont="1" applyFill="1" applyBorder="1" applyAlignment="1">
      <alignment horizontal="center" vertical="center"/>
    </xf>
    <xf numFmtId="49" fontId="28" fillId="0" borderId="27" xfId="0" applyNumberFormat="1" applyFont="1" applyFill="1" applyBorder="1" applyAlignment="1">
      <alignment horizontal="center" vertical="center"/>
    </xf>
    <xf numFmtId="49" fontId="29" fillId="0" borderId="37" xfId="0" applyNumberFormat="1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/>
    </xf>
    <xf numFmtId="49" fontId="28" fillId="0" borderId="5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27" xfId="0" applyFont="1" applyBorder="1"/>
    <xf numFmtId="49" fontId="29" fillId="0" borderId="6" xfId="0" applyNumberFormat="1" applyFont="1" applyBorder="1" applyAlignment="1">
      <alignment horizontal="center"/>
    </xf>
    <xf numFmtId="49" fontId="29" fillId="0" borderId="22" xfId="0" applyNumberFormat="1" applyFont="1" applyBorder="1" applyAlignment="1">
      <alignment horizontal="center"/>
    </xf>
    <xf numFmtId="49" fontId="29" fillId="0" borderId="19" xfId="0" applyNumberFormat="1" applyFont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 vertical="center"/>
    </xf>
    <xf numFmtId="49" fontId="28" fillId="0" borderId="17" xfId="0" applyNumberFormat="1" applyFont="1" applyFill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/>
    </xf>
    <xf numFmtId="49" fontId="28" fillId="0" borderId="33" xfId="0" applyNumberFormat="1" applyFont="1" applyFill="1" applyBorder="1" applyAlignment="1">
      <alignment horizontal="center" vertical="center"/>
    </xf>
    <xf numFmtId="49" fontId="31" fillId="0" borderId="32" xfId="0" applyNumberFormat="1" applyFont="1" applyBorder="1" applyAlignment="1">
      <alignment horizontal="center"/>
    </xf>
    <xf numFmtId="49" fontId="29" fillId="0" borderId="24" xfId="0" applyNumberFormat="1" applyFont="1" applyBorder="1" applyAlignment="1">
      <alignment horizontal="center"/>
    </xf>
    <xf numFmtId="49" fontId="31" fillId="0" borderId="29" xfId="0" applyNumberFormat="1" applyFont="1" applyBorder="1" applyAlignment="1">
      <alignment horizontal="center"/>
    </xf>
    <xf numFmtId="49" fontId="31" fillId="0" borderId="16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49" fontId="31" fillId="0" borderId="27" xfId="0" applyNumberFormat="1" applyFont="1" applyBorder="1" applyAlignment="1">
      <alignment horizontal="center"/>
    </xf>
    <xf numFmtId="49" fontId="31" fillId="0" borderId="17" xfId="0" applyNumberFormat="1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49" fontId="30" fillId="0" borderId="14" xfId="0" applyNumberFormat="1" applyFont="1" applyBorder="1" applyAlignment="1">
      <alignment horizontal="center"/>
    </xf>
    <xf numFmtId="49" fontId="30" fillId="0" borderId="30" xfId="0" applyNumberFormat="1" applyFont="1" applyBorder="1" applyAlignment="1">
      <alignment horizontal="center"/>
    </xf>
    <xf numFmtId="49" fontId="28" fillId="0" borderId="6" xfId="0" applyNumberFormat="1" applyFont="1" applyFill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/>
    </xf>
    <xf numFmtId="49" fontId="30" fillId="0" borderId="17" xfId="0" applyNumberFormat="1" applyFont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 vertical="center"/>
    </xf>
    <xf numFmtId="49" fontId="30" fillId="0" borderId="33" xfId="0" applyNumberFormat="1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49" fontId="28" fillId="0" borderId="23" xfId="0" applyNumberFormat="1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32" xfId="0" applyFont="1" applyBorder="1"/>
    <xf numFmtId="49" fontId="29" fillId="0" borderId="28" xfId="0" applyNumberFormat="1" applyFont="1" applyFill="1" applyBorder="1" applyAlignment="1">
      <alignment horizontal="center" vertical="center"/>
    </xf>
    <xf numFmtId="49" fontId="29" fillId="0" borderId="29" xfId="0" applyNumberFormat="1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49" fontId="29" fillId="0" borderId="37" xfId="0" applyNumberFormat="1" applyFont="1" applyFill="1" applyBorder="1" applyAlignment="1">
      <alignment horizontal="center" vertical="center"/>
    </xf>
    <xf numFmtId="0" fontId="29" fillId="0" borderId="36" xfId="0" applyFont="1" applyBorder="1" applyAlignment="1">
      <alignment horizontal="center"/>
    </xf>
    <xf numFmtId="49" fontId="29" fillId="0" borderId="5" xfId="0" applyNumberFormat="1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49" fontId="29" fillId="0" borderId="30" xfId="0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49" fontId="29" fillId="0" borderId="31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49" fontId="28" fillId="0" borderId="13" xfId="0" applyNumberFormat="1" applyFont="1" applyFill="1" applyBorder="1" applyAlignment="1">
      <alignment horizontal="center" vertical="center"/>
    </xf>
    <xf numFmtId="49" fontId="28" fillId="0" borderId="24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/>
    </xf>
    <xf numFmtId="49" fontId="28" fillId="0" borderId="78" xfId="0" applyNumberFormat="1" applyFont="1" applyFill="1" applyBorder="1" applyAlignment="1">
      <alignment horizontal="center"/>
    </xf>
    <xf numFmtId="49" fontId="29" fillId="0" borderId="6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49" fontId="28" fillId="0" borderId="22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0" fontId="28" fillId="0" borderId="39" xfId="0" applyFont="1" applyBorder="1" applyAlignment="1">
      <alignment horizontal="center"/>
    </xf>
    <xf numFmtId="0" fontId="28" fillId="0" borderId="65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29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49" fontId="28" fillId="0" borderId="15" xfId="0" applyNumberFormat="1" applyFont="1" applyFill="1" applyBorder="1" applyAlignment="1">
      <alignment horizontal="center" vertical="center"/>
    </xf>
    <xf numFmtId="49" fontId="28" fillId="0" borderId="29" xfId="0" applyNumberFormat="1" applyFont="1" applyFill="1" applyBorder="1" applyAlignment="1">
      <alignment horizontal="center" vertical="top"/>
    </xf>
    <xf numFmtId="49" fontId="28" fillId="0" borderId="12" xfId="0" applyNumberFormat="1" applyFont="1" applyFill="1" applyBorder="1" applyAlignment="1">
      <alignment horizontal="center" vertical="center"/>
    </xf>
    <xf numFmtId="49" fontId="29" fillId="0" borderId="29" xfId="0" applyNumberFormat="1" applyFont="1" applyFill="1" applyBorder="1" applyAlignment="1">
      <alignment horizontal="center"/>
    </xf>
    <xf numFmtId="49" fontId="29" fillId="0" borderId="14" xfId="0" applyNumberFormat="1" applyFont="1" applyFill="1" applyBorder="1" applyAlignment="1">
      <alignment horizontal="center"/>
    </xf>
    <xf numFmtId="49" fontId="29" fillId="0" borderId="37" xfId="0" applyNumberFormat="1" applyFont="1" applyFill="1" applyBorder="1" applyAlignment="1">
      <alignment horizontal="center"/>
    </xf>
    <xf numFmtId="49" fontId="29" fillId="0" borderId="5" xfId="0" applyNumberFormat="1" applyFont="1" applyFill="1" applyBorder="1" applyAlignment="1">
      <alignment horizontal="center"/>
    </xf>
    <xf numFmtId="49" fontId="29" fillId="0" borderId="9" xfId="0" applyNumberFormat="1" applyFont="1" applyFill="1" applyBorder="1" applyAlignment="1">
      <alignment horizontal="center"/>
    </xf>
    <xf numFmtId="49" fontId="28" fillId="0" borderId="31" xfId="0" applyNumberFormat="1" applyFont="1" applyFill="1" applyBorder="1" applyAlignment="1">
      <alignment horizontal="center" vertical="center"/>
    </xf>
    <xf numFmtId="49" fontId="28" fillId="0" borderId="23" xfId="0" applyNumberFormat="1" applyFont="1" applyFill="1" applyBorder="1" applyAlignment="1">
      <alignment horizontal="center"/>
    </xf>
    <xf numFmtId="49" fontId="28" fillId="0" borderId="36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29" fillId="0" borderId="29" xfId="0" applyNumberFormat="1" applyFont="1" applyFill="1" applyBorder="1" applyAlignment="1">
      <alignment horizontal="center" vertical="top"/>
    </xf>
    <xf numFmtId="0" fontId="20" fillId="0" borderId="29" xfId="0" applyFont="1" applyBorder="1" applyAlignment="1">
      <alignment horizontal="center"/>
    </xf>
    <xf numFmtId="0" fontId="20" fillId="0" borderId="14" xfId="0" applyFont="1" applyFill="1" applyBorder="1"/>
    <xf numFmtId="49" fontId="20" fillId="0" borderId="16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 vertical="center" shrinkToFit="1"/>
    </xf>
    <xf numFmtId="0" fontId="8" fillId="0" borderId="15" xfId="0" applyFont="1" applyBorder="1" applyAlignment="1"/>
    <xf numFmtId="49" fontId="7" fillId="0" borderId="29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 shrinkToFit="1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7" fillId="0" borderId="21" xfId="0" applyFont="1" applyBorder="1"/>
    <xf numFmtId="49" fontId="23" fillId="0" borderId="34" xfId="0" applyNumberFormat="1" applyFont="1" applyBorder="1" applyAlignment="1">
      <alignment horizontal="center"/>
    </xf>
    <xf numFmtId="49" fontId="31" fillId="0" borderId="37" xfId="0" applyNumberFormat="1" applyFont="1" applyBorder="1" applyAlignment="1">
      <alignment horizontal="center"/>
    </xf>
    <xf numFmtId="49" fontId="31" fillId="0" borderId="36" xfId="0" applyNumberFormat="1" applyFont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  <xf numFmtId="0" fontId="25" fillId="0" borderId="12" xfId="0" applyFont="1" applyBorder="1"/>
    <xf numFmtId="49" fontId="23" fillId="0" borderId="28" xfId="0" applyNumberFormat="1" applyFont="1" applyBorder="1" applyAlignment="1">
      <alignment horizontal="center"/>
    </xf>
    <xf numFmtId="49" fontId="31" fillId="0" borderId="5" xfId="0" applyNumberFormat="1" applyFont="1" applyBorder="1" applyAlignment="1">
      <alignment horizontal="center"/>
    </xf>
    <xf numFmtId="49" fontId="31" fillId="0" borderId="7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49" fontId="31" fillId="0" borderId="9" xfId="0" applyNumberFormat="1" applyFont="1" applyBorder="1" applyAlignment="1">
      <alignment horizontal="center"/>
    </xf>
    <xf numFmtId="49" fontId="31" fillId="0" borderId="33" xfId="0" applyNumberFormat="1" applyFont="1" applyBorder="1" applyAlignment="1">
      <alignment horizont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_rab00_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so.nmetau.edu.ua/index.php?page=4&amp;p2=100&amp;id=103924&amp;close=yes" TargetMode="External"/><Relationship Id="rId2" Type="http://schemas.openxmlformats.org/officeDocument/2006/relationships/hyperlink" Target="https://tso.nmetau.edu.ua/index.php?page=4&amp;p2=100&amp;id=103923&amp;close=yes" TargetMode="External"/><Relationship Id="rId1" Type="http://schemas.openxmlformats.org/officeDocument/2006/relationships/hyperlink" Target="https://tso.nmetau.edu.ua/index.php?page=4&amp;p2=100&amp;id=99751&amp;close=y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so.nmetau.edu.ua/index.php?page=4&amp;p2=101&amp;id=5507" TargetMode="External"/><Relationship Id="rId4" Type="http://schemas.openxmlformats.org/officeDocument/2006/relationships/hyperlink" Target="https://tso.nmetau.edu.ua/index.php?page=4&amp;p2=101&amp;id=5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2"/>
  <sheetViews>
    <sheetView tabSelected="1" workbookViewId="0">
      <selection activeCell="K16" sqref="K16"/>
    </sheetView>
  </sheetViews>
  <sheetFormatPr defaultRowHeight="15" x14ac:dyDescent="0.25"/>
  <cols>
    <col min="1" max="1" width="9.7109375" customWidth="1"/>
    <col min="2" max="2" width="5.85546875" customWidth="1"/>
    <col min="3" max="3" width="11.85546875" customWidth="1"/>
    <col min="4" max="4" width="12.28515625" customWidth="1"/>
    <col min="5" max="11" width="10.7109375" customWidth="1"/>
    <col min="13" max="13" width="6.42578125" customWidth="1"/>
    <col min="14" max="14" width="10.7109375" customWidth="1"/>
    <col min="22" max="22" width="11" customWidth="1"/>
  </cols>
  <sheetData>
    <row r="1" spans="2:11" ht="18" customHeight="1" x14ac:dyDescent="0.3">
      <c r="F1" s="37" t="s">
        <v>9</v>
      </c>
    </row>
    <row r="2" spans="2:11" ht="18" customHeight="1" thickBot="1" x14ac:dyDescent="0.35">
      <c r="B2" s="8"/>
      <c r="C2" s="8"/>
      <c r="D2" s="8"/>
      <c r="E2" s="8"/>
      <c r="F2" s="37" t="s">
        <v>22</v>
      </c>
      <c r="G2" s="8"/>
      <c r="H2" s="8"/>
      <c r="I2" s="8"/>
      <c r="J2" s="8"/>
      <c r="K2" s="8"/>
    </row>
    <row r="3" spans="2:11" ht="18" customHeight="1" x14ac:dyDescent="0.3">
      <c r="B3" s="38" t="s">
        <v>0</v>
      </c>
      <c r="C3" s="3"/>
      <c r="D3" s="4"/>
      <c r="E3" s="4"/>
      <c r="F3" s="39" t="s">
        <v>10</v>
      </c>
      <c r="G3" s="4"/>
      <c r="H3" s="4"/>
      <c r="I3" s="4"/>
      <c r="J3" s="71"/>
      <c r="K3" s="75" t="s">
        <v>15</v>
      </c>
    </row>
    <row r="4" spans="2:11" ht="18" customHeight="1" thickBot="1" x14ac:dyDescent="0.35">
      <c r="B4" s="432" t="s">
        <v>3</v>
      </c>
      <c r="C4" s="72"/>
      <c r="D4" s="73"/>
      <c r="E4" s="73"/>
      <c r="F4" s="73"/>
      <c r="G4" s="73"/>
      <c r="H4" s="73"/>
      <c r="I4" s="73"/>
      <c r="J4" s="74"/>
      <c r="K4" s="76" t="s">
        <v>14</v>
      </c>
    </row>
    <row r="5" spans="2:11" ht="18" customHeight="1" thickBot="1" x14ac:dyDescent="0.35">
      <c r="B5" s="421">
        <f>1</f>
        <v>1</v>
      </c>
      <c r="C5" s="442" t="s">
        <v>24</v>
      </c>
      <c r="D5" s="517"/>
      <c r="E5" s="517"/>
      <c r="F5" s="517"/>
      <c r="G5" s="517"/>
      <c r="H5" s="517"/>
      <c r="I5" s="517"/>
      <c r="J5" s="518"/>
      <c r="K5" s="421">
        <f>'ВЗД факультету'!K8+'ВЗД факультету'!K22+'ВЗД факультету'!K40+'ВЗД факультету'!K57+'ВЗД факультету'!K80+'ВЗД факультету'!K96</f>
        <v>115</v>
      </c>
    </row>
    <row r="6" spans="2:11" ht="18" customHeight="1" thickBot="1" x14ac:dyDescent="0.35">
      <c r="B6" s="421">
        <f t="shared" ref="B6:B13" si="0">B5+1</f>
        <v>2</v>
      </c>
      <c r="C6" s="442" t="s">
        <v>26</v>
      </c>
      <c r="D6" s="517"/>
      <c r="E6" s="517"/>
      <c r="F6" s="517"/>
      <c r="G6" s="517"/>
      <c r="H6" s="517"/>
      <c r="I6" s="517"/>
      <c r="J6" s="518"/>
      <c r="K6" s="421">
        <f>'ВЗД факультету'!K7+'ВЗД факультету'!K29+'ВЗД факультету'!K39+'ВЗД факультету'!K62+'ВЗД факультету'!K73+'ВЗД факультету'!K94</f>
        <v>98</v>
      </c>
    </row>
    <row r="7" spans="2:11" ht="18" customHeight="1" thickBot="1" x14ac:dyDescent="0.35">
      <c r="B7" s="421">
        <f t="shared" si="0"/>
        <v>3</v>
      </c>
      <c r="C7" s="442" t="s">
        <v>345</v>
      </c>
      <c r="D7" s="517"/>
      <c r="E7" s="517"/>
      <c r="F7" s="517"/>
      <c r="G7" s="517"/>
      <c r="H7" s="517"/>
      <c r="I7" s="517"/>
      <c r="J7" s="518"/>
      <c r="K7" s="421">
        <f>'ВЗД факультету'!K6+'ВЗД факультету'!K25+'ВЗД факультету'!K43+'ВЗД факультету'!K59+'ВЗД факультету'!K75+'ВЗД факультету'!K90</f>
        <v>79</v>
      </c>
    </row>
    <row r="8" spans="2:11" ht="18" customHeight="1" thickBot="1" x14ac:dyDescent="0.35">
      <c r="B8" s="421">
        <f t="shared" si="0"/>
        <v>4</v>
      </c>
      <c r="C8" s="442" t="s">
        <v>29</v>
      </c>
      <c r="D8" s="517"/>
      <c r="E8" s="517"/>
      <c r="F8" s="517"/>
      <c r="G8" s="517"/>
      <c r="H8" s="517"/>
      <c r="I8" s="517"/>
      <c r="J8" s="518"/>
      <c r="K8" s="421">
        <f>'ВЗД факультету'!K5+'ВЗД факультету'!K23+'ВЗД факультету'!K42+'ВЗД факультету'!K64+'ВЗД факультету'!K76+'ВЗД факультету'!K92</f>
        <v>74</v>
      </c>
    </row>
    <row r="9" spans="2:11" ht="18" customHeight="1" thickBot="1" x14ac:dyDescent="0.35">
      <c r="B9" s="421">
        <f t="shared" si="0"/>
        <v>5</v>
      </c>
      <c r="C9" s="442" t="s">
        <v>23</v>
      </c>
      <c r="D9" s="517"/>
      <c r="E9" s="517"/>
      <c r="F9" s="517"/>
      <c r="G9" s="517"/>
      <c r="H9" s="517"/>
      <c r="I9" s="517"/>
      <c r="J9" s="518"/>
      <c r="K9" s="421">
        <f>'ВЗД факультету'!K10+'ВЗД факультету'!K27+'ВЗД факультету'!K41+'ВЗД факультету'!K60+'ВЗД факультету'!K77+'ВЗД факультету'!K91</f>
        <v>54</v>
      </c>
    </row>
    <row r="10" spans="2:11" ht="18" customHeight="1" thickBot="1" x14ac:dyDescent="0.35">
      <c r="B10" s="421">
        <f t="shared" si="0"/>
        <v>6</v>
      </c>
      <c r="C10" s="442" t="s">
        <v>28</v>
      </c>
      <c r="D10" s="517"/>
      <c r="E10" s="517"/>
      <c r="F10" s="517"/>
      <c r="G10" s="517"/>
      <c r="H10" s="517"/>
      <c r="I10" s="517"/>
      <c r="J10" s="518"/>
      <c r="K10" s="421">
        <f>'ВЗД факультету'!K13+'ВЗД факультету'!K30+'ВЗД факультету'!K46+'ВЗД факультету'!K56+'ВЗД факультету'!K79+'ВЗД факультету'!K97</f>
        <v>46</v>
      </c>
    </row>
    <row r="11" spans="2:11" ht="18" customHeight="1" thickBot="1" x14ac:dyDescent="0.35">
      <c r="B11" s="421">
        <f t="shared" si="0"/>
        <v>7</v>
      </c>
      <c r="C11" s="442" t="s">
        <v>27</v>
      </c>
      <c r="D11" s="517"/>
      <c r="E11" s="517"/>
      <c r="F11" s="517"/>
      <c r="G11" s="517"/>
      <c r="H11" s="517"/>
      <c r="I11" s="517"/>
      <c r="J11" s="518"/>
      <c r="K11" s="421">
        <f>'ВЗД факультету'!K12+'ВЗД факультету'!K28+'ВЗД факультету'!K45+'ВЗД факультету'!K63+'ВЗД факультету'!K74+'ВЗД факультету'!K95</f>
        <v>30</v>
      </c>
    </row>
    <row r="12" spans="2:11" ht="18" customHeight="1" thickBot="1" x14ac:dyDescent="0.35">
      <c r="B12" s="421">
        <f t="shared" si="0"/>
        <v>8</v>
      </c>
      <c r="C12" s="442" t="s">
        <v>30</v>
      </c>
      <c r="D12" s="517"/>
      <c r="E12" s="517"/>
      <c r="F12" s="517"/>
      <c r="G12" s="517"/>
      <c r="H12" s="517"/>
      <c r="I12" s="517"/>
      <c r="J12" s="518"/>
      <c r="K12" s="421">
        <f>'ВЗД факультету'!K9+'ВЗД факультету'!K26+'ВЗД факультету'!K47+'ВЗД факультету'!K58+'ВЗД факультету'!K81+'ВЗД факультету'!K98</f>
        <v>27</v>
      </c>
    </row>
    <row r="13" spans="2:11" ht="18" customHeight="1" thickBot="1" x14ac:dyDescent="0.35">
      <c r="B13" s="421">
        <f t="shared" si="0"/>
        <v>9</v>
      </c>
      <c r="C13" s="442" t="s">
        <v>25</v>
      </c>
      <c r="D13" s="517"/>
      <c r="E13" s="517"/>
      <c r="F13" s="517"/>
      <c r="G13" s="517"/>
      <c r="H13" s="517"/>
      <c r="I13" s="517"/>
      <c r="J13" s="518"/>
      <c r="K13" s="421">
        <f>'ВЗД факультету'!K11+'ВЗД факультету'!K24+'ВЗД факультету'!K44+'ВЗД факультету'!K61+'ВЗД факультету'!K78+'ВЗД факультету'!K93</f>
        <v>26</v>
      </c>
    </row>
    <row r="14" spans="2:11" ht="18" customHeight="1" x14ac:dyDescent="0.3">
      <c r="B14" s="41"/>
      <c r="C14" s="90"/>
      <c r="D14" s="9"/>
      <c r="E14" s="9"/>
      <c r="F14" s="9"/>
      <c r="G14" s="9"/>
      <c r="H14" s="9"/>
      <c r="I14" s="9"/>
      <c r="J14" s="41"/>
      <c r="K14" s="70">
        <f>SUM(K5:K13)</f>
        <v>549</v>
      </c>
    </row>
    <row r="15" spans="2:11" ht="18" customHeight="1" thickBot="1" x14ac:dyDescent="0.35">
      <c r="B15" s="41"/>
      <c r="C15" s="45"/>
      <c r="D15" s="9"/>
      <c r="E15" s="9"/>
      <c r="F15" s="9"/>
      <c r="G15" s="9"/>
      <c r="H15" s="9"/>
      <c r="I15" s="9"/>
      <c r="J15" s="41"/>
      <c r="K15" s="42"/>
    </row>
    <row r="16" spans="2:11" ht="18" customHeight="1" thickBot="1" x14ac:dyDescent="0.3">
      <c r="B16" s="46"/>
      <c r="C16" s="1" t="s">
        <v>562</v>
      </c>
      <c r="D16" s="59"/>
      <c r="E16" s="59"/>
      <c r="F16" s="47"/>
      <c r="G16" s="59"/>
      <c r="H16" s="47"/>
      <c r="I16" s="47"/>
      <c r="J16" s="248"/>
      <c r="K16" s="247"/>
    </row>
    <row r="17" spans="2:11" ht="18" customHeight="1" thickBot="1" x14ac:dyDescent="0.35">
      <c r="B17" s="2" t="s">
        <v>0</v>
      </c>
      <c r="C17" s="256" t="s">
        <v>1</v>
      </c>
      <c r="D17" s="49"/>
      <c r="E17" s="50" t="s">
        <v>2</v>
      </c>
      <c r="F17" s="50"/>
      <c r="G17" s="51"/>
      <c r="H17" s="5"/>
      <c r="I17" s="6" t="s">
        <v>5</v>
      </c>
      <c r="J17" s="48"/>
    </row>
    <row r="18" spans="2:11" ht="18" customHeight="1" thickBot="1" x14ac:dyDescent="0.35">
      <c r="B18" s="35" t="s">
        <v>3</v>
      </c>
      <c r="C18" s="265" t="s">
        <v>4</v>
      </c>
      <c r="D18" s="58"/>
      <c r="E18" s="232"/>
      <c r="F18" s="53"/>
      <c r="G18" s="54"/>
      <c r="H18" s="10" t="s">
        <v>6</v>
      </c>
      <c r="I18" s="10" t="s">
        <v>7</v>
      </c>
      <c r="J18" s="7" t="s">
        <v>8</v>
      </c>
    </row>
    <row r="19" spans="2:11" ht="18" customHeight="1" x14ac:dyDescent="0.25">
      <c r="B19" s="401">
        <f>1</f>
        <v>1</v>
      </c>
      <c r="C19" s="493" t="s">
        <v>111</v>
      </c>
      <c r="D19" s="535" t="s">
        <v>112</v>
      </c>
      <c r="E19" s="13"/>
      <c r="F19" s="14"/>
      <c r="G19" s="15"/>
      <c r="H19" s="320" t="s">
        <v>33</v>
      </c>
      <c r="I19" s="701" t="s">
        <v>35</v>
      </c>
      <c r="J19" s="702" t="s">
        <v>33</v>
      </c>
      <c r="K19" s="445">
        <f>1</f>
        <v>1</v>
      </c>
    </row>
    <row r="20" spans="2:11" ht="18" customHeight="1" thickBot="1" x14ac:dyDescent="0.3">
      <c r="B20" s="237">
        <f t="shared" ref="B20:B36" si="1">B19+1</f>
        <v>2</v>
      </c>
      <c r="C20" s="494" t="s">
        <v>111</v>
      </c>
      <c r="D20" s="536" t="s">
        <v>113</v>
      </c>
      <c r="E20" s="127"/>
      <c r="F20" s="128"/>
      <c r="G20" s="129"/>
      <c r="H20" s="538" t="s">
        <v>33</v>
      </c>
      <c r="I20" s="703" t="s">
        <v>33</v>
      </c>
      <c r="J20" s="704" t="s">
        <v>35</v>
      </c>
      <c r="K20" s="44">
        <f>K19+1</f>
        <v>2</v>
      </c>
    </row>
    <row r="21" spans="2:11" ht="18" customHeight="1" x14ac:dyDescent="0.25">
      <c r="B21" s="61">
        <f t="shared" si="1"/>
        <v>3</v>
      </c>
      <c r="C21" s="493" t="s">
        <v>115</v>
      </c>
      <c r="D21" s="115" t="s">
        <v>114</v>
      </c>
      <c r="E21" s="55"/>
      <c r="F21" s="56"/>
      <c r="G21" s="57"/>
      <c r="H21" s="318" t="s">
        <v>33</v>
      </c>
      <c r="I21" s="705" t="s">
        <v>64</v>
      </c>
      <c r="J21" s="706" t="s">
        <v>94</v>
      </c>
      <c r="K21" s="445">
        <f>1</f>
        <v>1</v>
      </c>
    </row>
    <row r="22" spans="2:11" ht="18" customHeight="1" x14ac:dyDescent="0.25">
      <c r="B22" s="60">
        <f t="shared" si="1"/>
        <v>4</v>
      </c>
      <c r="C22" s="402" t="s">
        <v>115</v>
      </c>
      <c r="D22" s="239" t="s">
        <v>116</v>
      </c>
      <c r="E22" s="87"/>
      <c r="F22" s="99"/>
      <c r="G22" s="100"/>
      <c r="H22" s="358" t="s">
        <v>117</v>
      </c>
      <c r="I22" s="707" t="s">
        <v>64</v>
      </c>
      <c r="J22" s="708" t="s">
        <v>34</v>
      </c>
      <c r="K22" s="43">
        <f t="shared" ref="K22:K25" si="2">K21+1</f>
        <v>2</v>
      </c>
    </row>
    <row r="23" spans="2:11" ht="18" customHeight="1" x14ac:dyDescent="0.25">
      <c r="B23" s="155">
        <f t="shared" si="1"/>
        <v>5</v>
      </c>
      <c r="C23" s="402" t="s">
        <v>115</v>
      </c>
      <c r="D23" s="294" t="s">
        <v>119</v>
      </c>
      <c r="E23" s="87"/>
      <c r="F23" s="99"/>
      <c r="G23" s="100"/>
      <c r="H23" s="510" t="s">
        <v>38</v>
      </c>
      <c r="I23" s="709" t="s">
        <v>38</v>
      </c>
      <c r="J23" s="709" t="s">
        <v>33</v>
      </c>
      <c r="K23" s="43">
        <f t="shared" si="2"/>
        <v>3</v>
      </c>
    </row>
    <row r="24" spans="2:11" ht="18" customHeight="1" x14ac:dyDescent="0.25">
      <c r="B24" s="155">
        <f t="shared" si="1"/>
        <v>6</v>
      </c>
      <c r="C24" s="402" t="s">
        <v>115</v>
      </c>
      <c r="D24" s="231" t="s">
        <v>118</v>
      </c>
      <c r="E24" s="62"/>
      <c r="F24" s="63"/>
      <c r="G24" s="64"/>
      <c r="H24" s="358" t="s">
        <v>117</v>
      </c>
      <c r="I24" s="709" t="s">
        <v>38</v>
      </c>
      <c r="J24" s="710" t="s">
        <v>64</v>
      </c>
      <c r="K24" s="43">
        <f t="shared" si="2"/>
        <v>4</v>
      </c>
    </row>
    <row r="25" spans="2:11" ht="18" customHeight="1" x14ac:dyDescent="0.25">
      <c r="B25" s="155">
        <f t="shared" si="1"/>
        <v>7</v>
      </c>
      <c r="C25" s="495" t="s">
        <v>115</v>
      </c>
      <c r="D25" s="231" t="s">
        <v>120</v>
      </c>
      <c r="E25" s="62"/>
      <c r="F25" s="63"/>
      <c r="G25" s="64"/>
      <c r="H25" s="537" t="s">
        <v>33</v>
      </c>
      <c r="I25" s="711" t="s">
        <v>33</v>
      </c>
      <c r="J25" s="712" t="s">
        <v>94</v>
      </c>
      <c r="K25" s="43">
        <f t="shared" si="2"/>
        <v>5</v>
      </c>
    </row>
    <row r="26" spans="2:11" ht="18" customHeight="1" x14ac:dyDescent="0.25">
      <c r="B26" s="60">
        <f t="shared" si="1"/>
        <v>8</v>
      </c>
      <c r="C26" s="495" t="s">
        <v>115</v>
      </c>
      <c r="D26" s="231" t="s">
        <v>121</v>
      </c>
      <c r="E26" s="62"/>
      <c r="F26" s="63"/>
      <c r="G26" s="64"/>
      <c r="H26" s="319" t="s">
        <v>33</v>
      </c>
      <c r="I26" s="710" t="s">
        <v>128</v>
      </c>
      <c r="J26" s="712" t="s">
        <v>117</v>
      </c>
      <c r="K26" s="43">
        <f t="shared" ref="K26:K35" si="3">K25+1</f>
        <v>6</v>
      </c>
    </row>
    <row r="27" spans="2:11" ht="18" customHeight="1" x14ac:dyDescent="0.25">
      <c r="B27" s="60">
        <f t="shared" si="1"/>
        <v>9</v>
      </c>
      <c r="C27" s="495" t="s">
        <v>115</v>
      </c>
      <c r="D27" s="294" t="s">
        <v>122</v>
      </c>
      <c r="E27" s="87"/>
      <c r="F27" s="99"/>
      <c r="G27" s="100"/>
      <c r="H27" s="537" t="s">
        <v>33</v>
      </c>
      <c r="I27" s="709" t="s">
        <v>33</v>
      </c>
      <c r="J27" s="712" t="s">
        <v>94</v>
      </c>
      <c r="K27" s="43">
        <f t="shared" si="3"/>
        <v>7</v>
      </c>
    </row>
    <row r="28" spans="2:11" ht="18" customHeight="1" x14ac:dyDescent="0.25">
      <c r="B28" s="60">
        <f t="shared" si="1"/>
        <v>10</v>
      </c>
      <c r="C28" s="402" t="s">
        <v>115</v>
      </c>
      <c r="D28" s="310" t="s">
        <v>123</v>
      </c>
      <c r="E28" s="62"/>
      <c r="F28" s="63"/>
      <c r="G28" s="64"/>
      <c r="H28" s="319" t="s">
        <v>59</v>
      </c>
      <c r="I28" s="713" t="s">
        <v>35</v>
      </c>
      <c r="J28" s="714" t="s">
        <v>33</v>
      </c>
      <c r="K28" s="43">
        <f t="shared" si="3"/>
        <v>8</v>
      </c>
    </row>
    <row r="29" spans="2:11" ht="18" customHeight="1" x14ac:dyDescent="0.25">
      <c r="B29" s="60">
        <f t="shared" si="1"/>
        <v>11</v>
      </c>
      <c r="C29" s="443" t="s">
        <v>115</v>
      </c>
      <c r="D29" s="322" t="s">
        <v>124</v>
      </c>
      <c r="E29" s="112"/>
      <c r="F29" s="113"/>
      <c r="G29" s="114"/>
      <c r="H29" s="444" t="s">
        <v>117</v>
      </c>
      <c r="I29" s="715" t="s">
        <v>58</v>
      </c>
      <c r="J29" s="715" t="s">
        <v>94</v>
      </c>
      <c r="K29" s="43">
        <f t="shared" si="3"/>
        <v>9</v>
      </c>
    </row>
    <row r="30" spans="2:11" ht="18" customHeight="1" x14ac:dyDescent="0.25">
      <c r="B30" s="60">
        <f t="shared" si="1"/>
        <v>12</v>
      </c>
      <c r="C30" s="496" t="s">
        <v>115</v>
      </c>
      <c r="D30" s="231" t="s">
        <v>125</v>
      </c>
      <c r="E30" s="62"/>
      <c r="F30" s="63"/>
      <c r="G30" s="64"/>
      <c r="H30" s="540" t="s">
        <v>33</v>
      </c>
      <c r="I30" s="710" t="s">
        <v>76</v>
      </c>
      <c r="J30" s="716" t="s">
        <v>33</v>
      </c>
      <c r="K30" s="43">
        <f t="shared" si="3"/>
        <v>10</v>
      </c>
    </row>
    <row r="31" spans="2:11" ht="18" customHeight="1" x14ac:dyDescent="0.25">
      <c r="B31" s="155">
        <f t="shared" si="1"/>
        <v>13</v>
      </c>
      <c r="C31" s="486" t="s">
        <v>115</v>
      </c>
      <c r="D31" s="531" t="s">
        <v>126</v>
      </c>
      <c r="E31" s="159"/>
      <c r="F31" s="160"/>
      <c r="G31" s="161"/>
      <c r="H31" s="540" t="s">
        <v>33</v>
      </c>
      <c r="I31" s="707" t="s">
        <v>48</v>
      </c>
      <c r="J31" s="708" t="s">
        <v>54</v>
      </c>
      <c r="K31" s="43">
        <f t="shared" si="3"/>
        <v>11</v>
      </c>
    </row>
    <row r="32" spans="2:11" ht="18" customHeight="1" thickBot="1" x14ac:dyDescent="0.3">
      <c r="B32" s="192">
        <f t="shared" si="1"/>
        <v>14</v>
      </c>
      <c r="C32" s="694" t="s">
        <v>115</v>
      </c>
      <c r="D32" s="313" t="s">
        <v>127</v>
      </c>
      <c r="E32" s="173"/>
      <c r="F32" s="174"/>
      <c r="G32" s="175"/>
      <c r="H32" s="540" t="s">
        <v>33</v>
      </c>
      <c r="I32" s="704" t="s">
        <v>94</v>
      </c>
      <c r="J32" s="717" t="s">
        <v>76</v>
      </c>
      <c r="K32" s="44">
        <f t="shared" si="3"/>
        <v>12</v>
      </c>
    </row>
    <row r="33" spans="2:11" ht="18" customHeight="1" x14ac:dyDescent="0.25">
      <c r="B33" s="61">
        <f t="shared" si="1"/>
        <v>15</v>
      </c>
      <c r="C33" s="11" t="s">
        <v>425</v>
      </c>
      <c r="D33" s="12" t="s">
        <v>424</v>
      </c>
      <c r="E33" s="13"/>
      <c r="F33" s="14"/>
      <c r="G33" s="15"/>
      <c r="H33" s="77" t="s">
        <v>38</v>
      </c>
      <c r="I33" s="718"/>
      <c r="J33" s="701"/>
      <c r="K33" s="445">
        <f>1</f>
        <v>1</v>
      </c>
    </row>
    <row r="34" spans="2:11" ht="18" customHeight="1" x14ac:dyDescent="0.25">
      <c r="B34" s="155">
        <f t="shared" si="1"/>
        <v>16</v>
      </c>
      <c r="C34" s="863" t="s">
        <v>425</v>
      </c>
      <c r="D34" s="864" t="s">
        <v>661</v>
      </c>
      <c r="E34" s="18"/>
      <c r="F34" s="19"/>
      <c r="G34" s="20"/>
      <c r="H34" s="865" t="s">
        <v>117</v>
      </c>
      <c r="I34" s="714"/>
      <c r="J34" s="713"/>
      <c r="K34" s="43">
        <f t="shared" si="3"/>
        <v>2</v>
      </c>
    </row>
    <row r="35" spans="2:11" ht="18" customHeight="1" thickBot="1" x14ac:dyDescent="0.3">
      <c r="B35" s="155">
        <f t="shared" si="1"/>
        <v>17</v>
      </c>
      <c r="C35" s="125" t="s">
        <v>425</v>
      </c>
      <c r="D35" s="126" t="s">
        <v>426</v>
      </c>
      <c r="E35" s="127"/>
      <c r="F35" s="128"/>
      <c r="G35" s="129"/>
      <c r="H35" s="541" t="s">
        <v>117</v>
      </c>
      <c r="I35" s="704"/>
      <c r="J35" s="704"/>
      <c r="K35" s="68">
        <f t="shared" si="3"/>
        <v>3</v>
      </c>
    </row>
    <row r="36" spans="2:11" ht="18" customHeight="1" x14ac:dyDescent="0.25">
      <c r="B36" s="155">
        <f t="shared" si="1"/>
        <v>18</v>
      </c>
      <c r="C36" s="495" t="s">
        <v>131</v>
      </c>
      <c r="D36" s="179" t="s">
        <v>132</v>
      </c>
      <c r="E36" s="55"/>
      <c r="F36" s="56"/>
      <c r="G36" s="57"/>
      <c r="H36" s="427" t="s">
        <v>33</v>
      </c>
      <c r="I36" s="707" t="s">
        <v>13</v>
      </c>
      <c r="J36" s="707" t="s">
        <v>59</v>
      </c>
      <c r="K36" s="539">
        <f>1</f>
        <v>1</v>
      </c>
    </row>
    <row r="37" spans="2:11" ht="18" customHeight="1" x14ac:dyDescent="0.25">
      <c r="B37" s="65">
        <f t="shared" ref="B37:B57" si="4">B36+1</f>
        <v>19</v>
      </c>
      <c r="C37" s="496" t="s">
        <v>131</v>
      </c>
      <c r="D37" s="311" t="s">
        <v>133</v>
      </c>
      <c r="E37" s="62"/>
      <c r="F37" s="63"/>
      <c r="G37" s="64"/>
      <c r="H37" s="319" t="s">
        <v>33</v>
      </c>
      <c r="I37" s="710" t="s">
        <v>13</v>
      </c>
      <c r="J37" s="710" t="s">
        <v>59</v>
      </c>
      <c r="K37" s="43">
        <f>K36+1</f>
        <v>2</v>
      </c>
    </row>
    <row r="38" spans="2:11" ht="18" customHeight="1" x14ac:dyDescent="0.25">
      <c r="B38" s="65">
        <f t="shared" si="4"/>
        <v>20</v>
      </c>
      <c r="C38" s="496" t="s">
        <v>131</v>
      </c>
      <c r="D38" s="312" t="s">
        <v>134</v>
      </c>
      <c r="E38" s="62"/>
      <c r="F38" s="63"/>
      <c r="G38" s="64"/>
      <c r="H38" s="319" t="s">
        <v>33</v>
      </c>
      <c r="I38" s="710" t="s">
        <v>13</v>
      </c>
      <c r="J38" s="710" t="s">
        <v>59</v>
      </c>
      <c r="K38" s="43">
        <f t="shared" ref="K38:K47" si="5">K37+1</f>
        <v>3</v>
      </c>
    </row>
    <row r="39" spans="2:11" ht="18" customHeight="1" x14ac:dyDescent="0.25">
      <c r="B39" s="65">
        <f t="shared" si="4"/>
        <v>21</v>
      </c>
      <c r="C39" s="496" t="s">
        <v>131</v>
      </c>
      <c r="D39" s="312" t="s">
        <v>135</v>
      </c>
      <c r="E39" s="62"/>
      <c r="F39" s="63"/>
      <c r="G39" s="64"/>
      <c r="H39" s="319" t="s">
        <v>33</v>
      </c>
      <c r="I39" s="710" t="s">
        <v>13</v>
      </c>
      <c r="J39" s="710" t="s">
        <v>59</v>
      </c>
      <c r="K39" s="43">
        <f t="shared" si="5"/>
        <v>4</v>
      </c>
    </row>
    <row r="40" spans="2:11" ht="18" customHeight="1" x14ac:dyDescent="0.25">
      <c r="B40" s="65">
        <f t="shared" si="4"/>
        <v>22</v>
      </c>
      <c r="C40" s="496" t="s">
        <v>131</v>
      </c>
      <c r="D40" s="312" t="s">
        <v>136</v>
      </c>
      <c r="E40" s="62"/>
      <c r="F40" s="63"/>
      <c r="G40" s="64"/>
      <c r="H40" s="319" t="s">
        <v>33</v>
      </c>
      <c r="I40" s="710" t="s">
        <v>13</v>
      </c>
      <c r="J40" s="710" t="s">
        <v>59</v>
      </c>
      <c r="K40" s="43">
        <f t="shared" si="5"/>
        <v>5</v>
      </c>
    </row>
    <row r="41" spans="2:11" ht="18" customHeight="1" x14ac:dyDescent="0.25">
      <c r="B41" s="65">
        <f t="shared" si="4"/>
        <v>23</v>
      </c>
      <c r="C41" s="496" t="s">
        <v>131</v>
      </c>
      <c r="D41" s="620" t="s">
        <v>137</v>
      </c>
      <c r="E41" s="62"/>
      <c r="F41" s="99"/>
      <c r="G41" s="100"/>
      <c r="H41" s="319" t="s">
        <v>33</v>
      </c>
      <c r="I41" s="710" t="s">
        <v>13</v>
      </c>
      <c r="J41" s="710" t="s">
        <v>59</v>
      </c>
      <c r="K41" s="43">
        <f t="shared" si="5"/>
        <v>6</v>
      </c>
    </row>
    <row r="42" spans="2:11" ht="18" customHeight="1" x14ac:dyDescent="0.25">
      <c r="B42" s="65">
        <f t="shared" si="4"/>
        <v>24</v>
      </c>
      <c r="C42" s="498" t="s">
        <v>131</v>
      </c>
      <c r="D42" s="483" t="s">
        <v>551</v>
      </c>
      <c r="E42" s="62"/>
      <c r="F42" s="63"/>
      <c r="G42" s="64"/>
      <c r="H42" s="321" t="s">
        <v>33</v>
      </c>
      <c r="I42" s="721"/>
      <c r="J42" s="721"/>
      <c r="K42" s="43">
        <f t="shared" si="5"/>
        <v>7</v>
      </c>
    </row>
    <row r="43" spans="2:11" ht="18" customHeight="1" x14ac:dyDescent="0.25">
      <c r="B43" s="65">
        <f t="shared" si="4"/>
        <v>25</v>
      </c>
      <c r="C43" s="496" t="s">
        <v>131</v>
      </c>
      <c r="D43" s="312" t="s">
        <v>138</v>
      </c>
      <c r="E43" s="87"/>
      <c r="F43" s="99"/>
      <c r="G43" s="100"/>
      <c r="H43" s="319" t="s">
        <v>33</v>
      </c>
      <c r="I43" s="710" t="s">
        <v>13</v>
      </c>
      <c r="J43" s="710" t="s">
        <v>59</v>
      </c>
      <c r="K43" s="43">
        <f t="shared" si="5"/>
        <v>8</v>
      </c>
    </row>
    <row r="44" spans="2:11" ht="18" customHeight="1" x14ac:dyDescent="0.25">
      <c r="B44" s="65">
        <f t="shared" si="4"/>
        <v>26</v>
      </c>
      <c r="C44" s="496" t="s">
        <v>131</v>
      </c>
      <c r="D44" s="312" t="s">
        <v>139</v>
      </c>
      <c r="E44" s="79"/>
      <c r="F44" s="63"/>
      <c r="G44" s="64"/>
      <c r="H44" s="319" t="s">
        <v>33</v>
      </c>
      <c r="I44" s="710" t="s">
        <v>13</v>
      </c>
      <c r="J44" s="710" t="s">
        <v>59</v>
      </c>
      <c r="K44" s="43">
        <f t="shared" si="5"/>
        <v>9</v>
      </c>
    </row>
    <row r="45" spans="2:11" ht="18" customHeight="1" x14ac:dyDescent="0.25">
      <c r="B45" s="102">
        <f t="shared" si="4"/>
        <v>27</v>
      </c>
      <c r="C45" s="496" t="s">
        <v>131</v>
      </c>
      <c r="D45" s="619" t="s">
        <v>140</v>
      </c>
      <c r="E45" s="62"/>
      <c r="F45" s="63"/>
      <c r="G45" s="64"/>
      <c r="H45" s="319" t="s">
        <v>33</v>
      </c>
      <c r="I45" s="710" t="s">
        <v>13</v>
      </c>
      <c r="J45" s="710" t="s">
        <v>59</v>
      </c>
      <c r="K45" s="43">
        <f t="shared" si="5"/>
        <v>10</v>
      </c>
    </row>
    <row r="46" spans="2:11" ht="18" customHeight="1" x14ac:dyDescent="0.25">
      <c r="B46" s="65">
        <f t="shared" si="4"/>
        <v>28</v>
      </c>
      <c r="C46" s="496" t="s">
        <v>131</v>
      </c>
      <c r="D46" s="619" t="s">
        <v>141</v>
      </c>
      <c r="E46" s="62"/>
      <c r="F46" s="63"/>
      <c r="G46" s="64"/>
      <c r="H46" s="319" t="s">
        <v>33</v>
      </c>
      <c r="I46" s="710" t="s">
        <v>13</v>
      </c>
      <c r="J46" s="710" t="s">
        <v>59</v>
      </c>
      <c r="K46" s="43">
        <f t="shared" si="5"/>
        <v>11</v>
      </c>
    </row>
    <row r="47" spans="2:11" ht="18" customHeight="1" thickBot="1" x14ac:dyDescent="0.3">
      <c r="B47" s="314">
        <f t="shared" si="4"/>
        <v>29</v>
      </c>
      <c r="C47" s="618" t="s">
        <v>131</v>
      </c>
      <c r="D47" s="482" t="s">
        <v>552</v>
      </c>
      <c r="E47" s="84"/>
      <c r="F47" s="85"/>
      <c r="G47" s="86"/>
      <c r="H47" s="425" t="s">
        <v>33</v>
      </c>
      <c r="I47" s="722"/>
      <c r="J47" s="722"/>
      <c r="K47" s="861">
        <f t="shared" si="5"/>
        <v>12</v>
      </c>
    </row>
    <row r="48" spans="2:11" ht="18" customHeight="1" thickBot="1" x14ac:dyDescent="0.3">
      <c r="B48" s="111">
        <f t="shared" si="4"/>
        <v>30</v>
      </c>
      <c r="C48" s="497" t="s">
        <v>662</v>
      </c>
      <c r="D48" s="534" t="s">
        <v>550</v>
      </c>
      <c r="E48" s="124"/>
      <c r="F48" s="269"/>
      <c r="G48" s="621"/>
      <c r="H48" s="426" t="s">
        <v>33</v>
      </c>
      <c r="I48" s="720"/>
      <c r="J48" s="720"/>
      <c r="K48" s="445">
        <f>1</f>
        <v>1</v>
      </c>
    </row>
    <row r="49" spans="2:11" ht="18" customHeight="1" thickBot="1" x14ac:dyDescent="0.3">
      <c r="B49" s="111">
        <f t="shared" si="4"/>
        <v>31</v>
      </c>
      <c r="C49" s="208" t="s">
        <v>142</v>
      </c>
      <c r="D49" s="217" t="s">
        <v>143</v>
      </c>
      <c r="E49" s="218"/>
      <c r="F49" s="219"/>
      <c r="G49" s="220"/>
      <c r="H49" s="588" t="s">
        <v>72</v>
      </c>
      <c r="I49" s="723" t="s">
        <v>35</v>
      </c>
      <c r="J49" s="724" t="s">
        <v>33</v>
      </c>
      <c r="K49" s="617">
        <f>1</f>
        <v>1</v>
      </c>
    </row>
    <row r="50" spans="2:11" ht="18" customHeight="1" x14ac:dyDescent="0.25">
      <c r="B50" s="102">
        <f t="shared" si="4"/>
        <v>32</v>
      </c>
      <c r="C50" s="238" t="s">
        <v>144</v>
      </c>
      <c r="D50" s="481" t="s">
        <v>145</v>
      </c>
      <c r="E50" s="87"/>
      <c r="F50" s="99"/>
      <c r="G50" s="100"/>
      <c r="H50" s="542" t="s">
        <v>59</v>
      </c>
      <c r="I50" s="725" t="s">
        <v>59</v>
      </c>
      <c r="J50" s="726" t="s">
        <v>37</v>
      </c>
      <c r="K50" s="539">
        <f>1</f>
        <v>1</v>
      </c>
    </row>
    <row r="51" spans="2:11" ht="18" customHeight="1" x14ac:dyDescent="0.25">
      <c r="B51" s="65">
        <f>B50+1</f>
        <v>33</v>
      </c>
      <c r="C51" s="99" t="s">
        <v>144</v>
      </c>
      <c r="D51" s="481" t="s">
        <v>146</v>
      </c>
      <c r="E51" s="87"/>
      <c r="F51" s="99"/>
      <c r="G51" s="100"/>
      <c r="H51" s="510" t="s">
        <v>33</v>
      </c>
      <c r="I51" s="726" t="s">
        <v>94</v>
      </c>
      <c r="J51" s="725" t="s">
        <v>33</v>
      </c>
      <c r="K51" s="43">
        <f t="shared" ref="K51:K52" si="6">K50+1</f>
        <v>2</v>
      </c>
    </row>
    <row r="52" spans="2:11" ht="18" customHeight="1" x14ac:dyDescent="0.25">
      <c r="B52" s="102">
        <f>B51+1</f>
        <v>34</v>
      </c>
      <c r="C52" s="78" t="s">
        <v>144</v>
      </c>
      <c r="D52" s="277" t="s">
        <v>147</v>
      </c>
      <c r="E52" s="62"/>
      <c r="F52" s="63"/>
      <c r="G52" s="64"/>
      <c r="H52" s="542" t="s">
        <v>59</v>
      </c>
      <c r="I52" s="725" t="s">
        <v>59</v>
      </c>
      <c r="J52" s="726" t="s">
        <v>37</v>
      </c>
      <c r="K52" s="43">
        <f t="shared" si="6"/>
        <v>3</v>
      </c>
    </row>
    <row r="53" spans="2:11" ht="18" customHeight="1" x14ac:dyDescent="0.25">
      <c r="B53" s="102">
        <f t="shared" si="4"/>
        <v>35</v>
      </c>
      <c r="C53" s="78" t="s">
        <v>144</v>
      </c>
      <c r="D53" s="277" t="s">
        <v>148</v>
      </c>
      <c r="E53" s="62"/>
      <c r="F53" s="63"/>
      <c r="G53" s="64"/>
      <c r="H53" s="542" t="s">
        <v>59</v>
      </c>
      <c r="I53" s="725" t="s">
        <v>59</v>
      </c>
      <c r="J53" s="726" t="s">
        <v>37</v>
      </c>
      <c r="K53" s="68">
        <f>K52+1</f>
        <v>4</v>
      </c>
    </row>
    <row r="54" spans="2:11" ht="18" customHeight="1" x14ac:dyDescent="0.25">
      <c r="B54" s="65">
        <f t="shared" si="4"/>
        <v>36</v>
      </c>
      <c r="C54" s="78" t="s">
        <v>144</v>
      </c>
      <c r="D54" s="277" t="s">
        <v>149</v>
      </c>
      <c r="E54" s="62"/>
      <c r="F54" s="63"/>
      <c r="G54" s="64"/>
      <c r="H54" s="540" t="s">
        <v>33</v>
      </c>
      <c r="I54" s="851" t="s">
        <v>48</v>
      </c>
      <c r="J54" s="862" t="s">
        <v>33</v>
      </c>
      <c r="K54" s="43">
        <f t="shared" ref="K54:K55" si="7">K53+1</f>
        <v>5</v>
      </c>
    </row>
    <row r="55" spans="2:11" ht="18" customHeight="1" thickBot="1" x14ac:dyDescent="0.3">
      <c r="B55" s="66">
        <f t="shared" si="4"/>
        <v>37</v>
      </c>
      <c r="C55" s="541" t="s">
        <v>144</v>
      </c>
      <c r="D55" s="317" t="s">
        <v>150</v>
      </c>
      <c r="E55" s="84"/>
      <c r="F55" s="85"/>
      <c r="G55" s="86"/>
      <c r="H55" s="543" t="s">
        <v>59</v>
      </c>
      <c r="I55" s="728" t="s">
        <v>59</v>
      </c>
      <c r="J55" s="727" t="s">
        <v>37</v>
      </c>
      <c r="K55" s="44">
        <f t="shared" si="7"/>
        <v>6</v>
      </c>
    </row>
    <row r="56" spans="2:11" ht="18" customHeight="1" x14ac:dyDescent="0.25">
      <c r="B56" s="80">
        <f t="shared" si="4"/>
        <v>38</v>
      </c>
      <c r="C56" s="224" t="s">
        <v>557</v>
      </c>
      <c r="D56" s="341" t="s">
        <v>606</v>
      </c>
      <c r="E56" s="156"/>
      <c r="F56" s="157"/>
      <c r="G56" s="158"/>
      <c r="H56" s="542" t="s">
        <v>59</v>
      </c>
      <c r="I56" s="729"/>
      <c r="J56" s="730"/>
      <c r="K56" s="445">
        <f>1</f>
        <v>1</v>
      </c>
    </row>
    <row r="57" spans="2:11" ht="18" customHeight="1" thickBot="1" x14ac:dyDescent="0.3">
      <c r="B57" s="66">
        <f t="shared" si="4"/>
        <v>39</v>
      </c>
      <c r="C57" s="85" t="s">
        <v>557</v>
      </c>
      <c r="D57" s="317" t="s">
        <v>605</v>
      </c>
      <c r="E57" s="84"/>
      <c r="F57" s="85"/>
      <c r="G57" s="86"/>
      <c r="H57" s="425" t="s">
        <v>33</v>
      </c>
      <c r="I57" s="727"/>
      <c r="J57" s="731"/>
      <c r="K57" s="44">
        <f>K56+1</f>
        <v>2</v>
      </c>
    </row>
    <row r="58" spans="2:11" ht="18" customHeight="1" x14ac:dyDescent="0.25">
      <c r="B58" s="69"/>
      <c r="C58" s="330"/>
      <c r="D58" s="433"/>
      <c r="E58" s="434"/>
      <c r="F58" s="330"/>
      <c r="G58" s="435"/>
      <c r="H58" s="437"/>
      <c r="I58" s="436"/>
      <c r="J58" s="118"/>
      <c r="K58" s="41"/>
    </row>
    <row r="59" spans="2:11" ht="18" customHeight="1" thickBot="1" x14ac:dyDescent="0.3">
      <c r="B59" s="69"/>
      <c r="C59" s="92"/>
      <c r="D59" s="92"/>
      <c r="E59" s="93"/>
      <c r="F59" s="94"/>
      <c r="G59" s="95"/>
      <c r="H59" s="95"/>
      <c r="I59" s="94"/>
      <c r="J59" s="96"/>
      <c r="K59" s="97"/>
    </row>
    <row r="60" spans="2:11" ht="18" customHeight="1" thickBot="1" x14ac:dyDescent="0.3">
      <c r="B60" s="46"/>
      <c r="C60" s="1" t="s">
        <v>563</v>
      </c>
      <c r="D60" s="59"/>
      <c r="E60" s="59"/>
      <c r="F60" s="47"/>
      <c r="G60" s="59"/>
      <c r="H60" s="47"/>
      <c r="I60" s="47"/>
      <c r="J60" s="248"/>
      <c r="K60" s="247"/>
    </row>
    <row r="61" spans="2:11" ht="18" customHeight="1" thickBot="1" x14ac:dyDescent="0.35">
      <c r="B61" s="2" t="s">
        <v>0</v>
      </c>
      <c r="C61" s="256" t="s">
        <v>1</v>
      </c>
      <c r="D61" s="49"/>
      <c r="E61" s="50" t="s">
        <v>2</v>
      </c>
      <c r="F61" s="50"/>
      <c r="G61" s="51"/>
      <c r="H61" s="5"/>
      <c r="I61" s="6" t="s">
        <v>5</v>
      </c>
      <c r="J61" s="48"/>
    </row>
    <row r="62" spans="2:11" ht="18" customHeight="1" thickBot="1" x14ac:dyDescent="0.35">
      <c r="B62" s="169" t="s">
        <v>3</v>
      </c>
      <c r="C62" s="257" t="s">
        <v>4</v>
      </c>
      <c r="D62" s="165"/>
      <c r="E62" s="166"/>
      <c r="F62" s="167"/>
      <c r="G62" s="168"/>
      <c r="H62" s="170" t="s">
        <v>6</v>
      </c>
      <c r="I62" s="170" t="s">
        <v>7</v>
      </c>
      <c r="J62" s="171" t="s">
        <v>8</v>
      </c>
    </row>
    <row r="63" spans="2:11" ht="18" customHeight="1" x14ac:dyDescent="0.25">
      <c r="B63" s="446">
        <f>1</f>
        <v>1</v>
      </c>
      <c r="C63" s="120" t="s">
        <v>31</v>
      </c>
      <c r="D63" s="17" t="s">
        <v>613</v>
      </c>
      <c r="E63" s="150"/>
      <c r="F63" s="151"/>
      <c r="G63" s="147"/>
      <c r="H63" s="238" t="s">
        <v>33</v>
      </c>
      <c r="I63" s="633"/>
      <c r="J63" s="634"/>
      <c r="K63" s="278">
        <f>1</f>
        <v>1</v>
      </c>
    </row>
    <row r="64" spans="2:11" ht="18" customHeight="1" x14ac:dyDescent="0.25">
      <c r="B64" s="285">
        <f t="shared" ref="B64:B70" si="8">B63+1</f>
        <v>2</v>
      </c>
      <c r="C64" s="30" t="s">
        <v>31</v>
      </c>
      <c r="D64" s="519" t="s">
        <v>32</v>
      </c>
      <c r="E64" s="123"/>
      <c r="F64" s="124"/>
      <c r="G64" s="32"/>
      <c r="H64" s="238" t="s">
        <v>33</v>
      </c>
      <c r="I64" s="770" t="s">
        <v>34</v>
      </c>
      <c r="J64" s="708" t="s">
        <v>35</v>
      </c>
      <c r="K64" s="449">
        <f t="shared" ref="K64:K66" si="9">K63+1</f>
        <v>2</v>
      </c>
    </row>
    <row r="65" spans="2:11" ht="18" customHeight="1" x14ac:dyDescent="0.25">
      <c r="B65" s="285">
        <f t="shared" si="8"/>
        <v>3</v>
      </c>
      <c r="C65" s="16" t="s">
        <v>31</v>
      </c>
      <c r="D65" s="17" t="s">
        <v>36</v>
      </c>
      <c r="E65" s="18"/>
      <c r="F65" s="19"/>
      <c r="G65" s="20"/>
      <c r="H65" s="136" t="s">
        <v>38</v>
      </c>
      <c r="I65" s="812" t="s">
        <v>38</v>
      </c>
      <c r="J65" s="714" t="s">
        <v>33</v>
      </c>
      <c r="K65" s="449">
        <f t="shared" si="9"/>
        <v>3</v>
      </c>
    </row>
    <row r="66" spans="2:11" ht="18" customHeight="1" x14ac:dyDescent="0.25">
      <c r="B66" s="285">
        <f t="shared" si="8"/>
        <v>4</v>
      </c>
      <c r="C66" s="30" t="s">
        <v>31</v>
      </c>
      <c r="D66" s="519" t="s">
        <v>39</v>
      </c>
      <c r="E66" s="123"/>
      <c r="F66" s="124"/>
      <c r="G66" s="32"/>
      <c r="H66" s="238" t="s">
        <v>33</v>
      </c>
      <c r="I66" s="770" t="s">
        <v>37</v>
      </c>
      <c r="J66" s="708" t="s">
        <v>35</v>
      </c>
      <c r="K66" s="449">
        <f t="shared" si="9"/>
        <v>4</v>
      </c>
    </row>
    <row r="67" spans="2:11" ht="18" customHeight="1" x14ac:dyDescent="0.25">
      <c r="B67" s="285">
        <f t="shared" si="8"/>
        <v>5</v>
      </c>
      <c r="C67" s="16" t="s">
        <v>31</v>
      </c>
      <c r="D67" s="17" t="s">
        <v>40</v>
      </c>
      <c r="E67" s="18"/>
      <c r="F67" s="19"/>
      <c r="G67" s="20"/>
      <c r="H67" s="78" t="s">
        <v>33</v>
      </c>
      <c r="I67" s="770" t="s">
        <v>34</v>
      </c>
      <c r="J67" s="713" t="s">
        <v>41</v>
      </c>
      <c r="K67" s="449">
        <f>K66+1</f>
        <v>5</v>
      </c>
    </row>
    <row r="68" spans="2:11" ht="18" customHeight="1" x14ac:dyDescent="0.25">
      <c r="B68" s="285">
        <f t="shared" si="8"/>
        <v>6</v>
      </c>
      <c r="C68" s="16" t="s">
        <v>31</v>
      </c>
      <c r="D68" s="17" t="s">
        <v>42</v>
      </c>
      <c r="E68" s="18"/>
      <c r="F68" s="19"/>
      <c r="G68" s="21"/>
      <c r="H68" s="78" t="s">
        <v>33</v>
      </c>
      <c r="I68" s="770" t="s">
        <v>34</v>
      </c>
      <c r="J68" s="713" t="s">
        <v>35</v>
      </c>
      <c r="K68" s="282">
        <f>K67+1</f>
        <v>6</v>
      </c>
    </row>
    <row r="69" spans="2:11" ht="18" customHeight="1" x14ac:dyDescent="0.25">
      <c r="B69" s="285">
        <f t="shared" si="8"/>
        <v>7</v>
      </c>
      <c r="C69" s="16" t="s">
        <v>31</v>
      </c>
      <c r="D69" s="17" t="s">
        <v>43</v>
      </c>
      <c r="E69" s="18"/>
      <c r="F69" s="19"/>
      <c r="G69" s="21"/>
      <c r="H69" s="78" t="s">
        <v>33</v>
      </c>
      <c r="I69" s="770" t="s">
        <v>34</v>
      </c>
      <c r="J69" s="713" t="s">
        <v>35</v>
      </c>
      <c r="K69" s="282">
        <f>K68+1</f>
        <v>7</v>
      </c>
    </row>
    <row r="70" spans="2:11" ht="18" customHeight="1" thickBot="1" x14ac:dyDescent="0.3">
      <c r="B70" s="111">
        <f t="shared" si="8"/>
        <v>8</v>
      </c>
      <c r="C70" s="530" t="s">
        <v>31</v>
      </c>
      <c r="D70" s="529" t="s">
        <v>44</v>
      </c>
      <c r="E70" s="209"/>
      <c r="F70" s="140"/>
      <c r="G70" s="141"/>
      <c r="H70" s="571" t="s">
        <v>33</v>
      </c>
      <c r="I70" s="771" t="s">
        <v>37</v>
      </c>
      <c r="J70" s="860" t="s">
        <v>35</v>
      </c>
      <c r="K70" s="452">
        <f>K69+1</f>
        <v>8</v>
      </c>
    </row>
    <row r="71" spans="2:11" ht="18" customHeight="1" x14ac:dyDescent="0.25">
      <c r="B71" s="80">
        <f t="shared" ref="B71:B107" si="10">B70+1</f>
        <v>9</v>
      </c>
      <c r="C71" s="460" t="s">
        <v>402</v>
      </c>
      <c r="D71" s="554" t="s">
        <v>403</v>
      </c>
      <c r="E71" s="544"/>
      <c r="F71" s="544"/>
      <c r="G71" s="545"/>
      <c r="H71" s="81" t="s">
        <v>33</v>
      </c>
      <c r="I71" s="603"/>
      <c r="J71" s="584"/>
      <c r="K71" s="278">
        <f>1</f>
        <v>1</v>
      </c>
    </row>
    <row r="72" spans="2:11" ht="18" customHeight="1" x14ac:dyDescent="0.25">
      <c r="B72" s="285">
        <f t="shared" si="10"/>
        <v>10</v>
      </c>
      <c r="C72" s="461" t="s">
        <v>402</v>
      </c>
      <c r="D72" s="555" t="s">
        <v>413</v>
      </c>
      <c r="E72" s="564"/>
      <c r="F72" s="564"/>
      <c r="G72" s="565"/>
      <c r="H72" s="82" t="s">
        <v>72</v>
      </c>
      <c r="I72" s="98"/>
      <c r="J72" s="597"/>
      <c r="K72" s="282">
        <f t="shared" ref="K72:K73" si="11">K71+1</f>
        <v>2</v>
      </c>
    </row>
    <row r="73" spans="2:11" ht="18" customHeight="1" x14ac:dyDescent="0.25">
      <c r="B73" s="285">
        <f t="shared" si="10"/>
        <v>11</v>
      </c>
      <c r="C73" s="461" t="s">
        <v>402</v>
      </c>
      <c r="D73" s="555" t="s">
        <v>404</v>
      </c>
      <c r="E73" s="546"/>
      <c r="F73" s="546"/>
      <c r="G73" s="547"/>
      <c r="H73" s="82" t="s">
        <v>33</v>
      </c>
      <c r="I73" s="98"/>
      <c r="J73" s="597"/>
      <c r="K73" s="282">
        <f t="shared" si="11"/>
        <v>3</v>
      </c>
    </row>
    <row r="74" spans="2:11" ht="18" customHeight="1" x14ac:dyDescent="0.25">
      <c r="B74" s="65">
        <f t="shared" si="10"/>
        <v>12</v>
      </c>
      <c r="C74" s="461" t="s">
        <v>402</v>
      </c>
      <c r="D74" s="555" t="s">
        <v>405</v>
      </c>
      <c r="E74" s="546"/>
      <c r="F74" s="546"/>
      <c r="G74" s="547"/>
      <c r="H74" s="82" t="s">
        <v>33</v>
      </c>
      <c r="I74" s="98"/>
      <c r="J74" s="597"/>
      <c r="K74" s="282">
        <f t="shared" ref="K74" si="12">K73+1</f>
        <v>4</v>
      </c>
    </row>
    <row r="75" spans="2:11" ht="18" customHeight="1" x14ac:dyDescent="0.25">
      <c r="B75" s="65">
        <f t="shared" si="10"/>
        <v>13</v>
      </c>
      <c r="C75" s="461" t="s">
        <v>402</v>
      </c>
      <c r="D75" s="555" t="s">
        <v>406</v>
      </c>
      <c r="E75" s="546"/>
      <c r="F75" s="546"/>
      <c r="G75" s="547"/>
      <c r="H75" s="82" t="s">
        <v>33</v>
      </c>
      <c r="I75" s="98"/>
      <c r="J75" s="597"/>
      <c r="K75" s="282">
        <f>K74+1</f>
        <v>5</v>
      </c>
    </row>
    <row r="76" spans="2:11" ht="18" customHeight="1" x14ac:dyDescent="0.25">
      <c r="B76" s="65">
        <f t="shared" si="10"/>
        <v>14</v>
      </c>
      <c r="C76" s="461" t="s">
        <v>402</v>
      </c>
      <c r="D76" s="555" t="s">
        <v>412</v>
      </c>
      <c r="E76" s="546"/>
      <c r="F76" s="546"/>
      <c r="G76" s="547"/>
      <c r="H76" s="82" t="s">
        <v>38</v>
      </c>
      <c r="I76" s="438"/>
      <c r="J76" s="462"/>
      <c r="K76" s="282">
        <f t="shared" ref="K76:K77" si="13">K75+1</f>
        <v>6</v>
      </c>
    </row>
    <row r="77" spans="2:11" ht="18" customHeight="1" x14ac:dyDescent="0.25">
      <c r="B77" s="65">
        <f t="shared" si="10"/>
        <v>15</v>
      </c>
      <c r="C77" s="461" t="s">
        <v>402</v>
      </c>
      <c r="D77" s="555" t="s">
        <v>407</v>
      </c>
      <c r="E77" s="546"/>
      <c r="F77" s="546"/>
      <c r="G77" s="547"/>
      <c r="H77" s="82" t="s">
        <v>33</v>
      </c>
      <c r="I77" s="98"/>
      <c r="J77" s="597"/>
      <c r="K77" s="282">
        <f t="shared" si="13"/>
        <v>7</v>
      </c>
    </row>
    <row r="78" spans="2:11" ht="18" customHeight="1" x14ac:dyDescent="0.25">
      <c r="B78" s="65">
        <f t="shared" si="10"/>
        <v>16</v>
      </c>
      <c r="C78" s="461" t="s">
        <v>402</v>
      </c>
      <c r="D78" s="592" t="s">
        <v>408</v>
      </c>
      <c r="E78" s="593"/>
      <c r="F78" s="593"/>
      <c r="G78" s="594"/>
      <c r="H78" s="576" t="s">
        <v>33</v>
      </c>
      <c r="I78" s="98"/>
      <c r="J78" s="597"/>
      <c r="K78" s="282">
        <f t="shared" ref="K78:K83" si="14">K77+1</f>
        <v>8</v>
      </c>
    </row>
    <row r="79" spans="2:11" ht="18" customHeight="1" x14ac:dyDescent="0.25">
      <c r="B79" s="65">
        <f t="shared" si="10"/>
        <v>17</v>
      </c>
      <c r="C79" s="16" t="s">
        <v>402</v>
      </c>
      <c r="D79" s="595" t="s">
        <v>415</v>
      </c>
      <c r="E79" s="520"/>
      <c r="F79" s="520"/>
      <c r="G79" s="596"/>
      <c r="H79" s="82" t="s">
        <v>191</v>
      </c>
      <c r="I79" s="604"/>
      <c r="J79" s="133"/>
      <c r="K79" s="282">
        <f t="shared" si="14"/>
        <v>9</v>
      </c>
    </row>
    <row r="80" spans="2:11" ht="18" customHeight="1" x14ac:dyDescent="0.25">
      <c r="B80" s="65">
        <f t="shared" si="10"/>
        <v>18</v>
      </c>
      <c r="C80" s="461" t="s">
        <v>402</v>
      </c>
      <c r="D80" s="556" t="s">
        <v>409</v>
      </c>
      <c r="E80" s="590"/>
      <c r="F80" s="590"/>
      <c r="G80" s="591"/>
      <c r="H80" s="510" t="s">
        <v>33</v>
      </c>
      <c r="I80" s="98"/>
      <c r="J80" s="597"/>
      <c r="K80" s="282">
        <f t="shared" si="14"/>
        <v>10</v>
      </c>
    </row>
    <row r="81" spans="2:11" ht="18" customHeight="1" x14ac:dyDescent="0.25">
      <c r="B81" s="65">
        <f t="shared" si="10"/>
        <v>19</v>
      </c>
      <c r="C81" s="461" t="s">
        <v>402</v>
      </c>
      <c r="D81" s="555" t="s">
        <v>410</v>
      </c>
      <c r="E81" s="546"/>
      <c r="F81" s="546"/>
      <c r="G81" s="547"/>
      <c r="H81" s="82" t="s">
        <v>33</v>
      </c>
      <c r="I81" s="605"/>
      <c r="J81" s="569"/>
      <c r="K81" s="282">
        <f t="shared" si="14"/>
        <v>11</v>
      </c>
    </row>
    <row r="82" spans="2:11" ht="18" customHeight="1" x14ac:dyDescent="0.25">
      <c r="B82" s="65">
        <f t="shared" si="10"/>
        <v>20</v>
      </c>
      <c r="C82" s="461" t="s">
        <v>402</v>
      </c>
      <c r="D82" s="558" t="s">
        <v>414</v>
      </c>
      <c r="E82" s="601"/>
      <c r="F82" s="601"/>
      <c r="G82" s="602"/>
      <c r="H82" s="82" t="s">
        <v>72</v>
      </c>
      <c r="I82" s="98"/>
      <c r="J82" s="597"/>
      <c r="K82" s="282">
        <f t="shared" si="14"/>
        <v>12</v>
      </c>
    </row>
    <row r="83" spans="2:11" ht="18" customHeight="1" thickBot="1" x14ac:dyDescent="0.3">
      <c r="B83" s="66">
        <f t="shared" si="10"/>
        <v>21</v>
      </c>
      <c r="C83" s="572" t="s">
        <v>402</v>
      </c>
      <c r="D83" s="598" t="s">
        <v>411</v>
      </c>
      <c r="E83" s="599"/>
      <c r="F83" s="599"/>
      <c r="G83" s="600"/>
      <c r="H83" s="83" t="s">
        <v>33</v>
      </c>
      <c r="I83" s="172"/>
      <c r="J83" s="606"/>
      <c r="K83" s="420">
        <f t="shared" si="14"/>
        <v>13</v>
      </c>
    </row>
    <row r="84" spans="2:11" ht="18" customHeight="1" x14ac:dyDescent="0.25">
      <c r="B84" s="102">
        <f t="shared" si="10"/>
        <v>22</v>
      </c>
      <c r="C84" s="506" t="s">
        <v>45</v>
      </c>
      <c r="D84" s="557" t="s">
        <v>46</v>
      </c>
      <c r="E84" s="607"/>
      <c r="F84" s="607"/>
      <c r="G84" s="608"/>
      <c r="H84" s="537" t="s">
        <v>33</v>
      </c>
      <c r="I84" s="770" t="s">
        <v>48</v>
      </c>
      <c r="J84" s="711" t="s">
        <v>33</v>
      </c>
      <c r="K84" s="457">
        <f>1</f>
        <v>1</v>
      </c>
    </row>
    <row r="85" spans="2:11" ht="18" customHeight="1" thickBot="1" x14ac:dyDescent="0.3">
      <c r="B85" s="111">
        <f t="shared" si="10"/>
        <v>23</v>
      </c>
      <c r="C85" s="315" t="s">
        <v>45</v>
      </c>
      <c r="D85" s="573" t="s">
        <v>47</v>
      </c>
      <c r="E85" s="574"/>
      <c r="F85" s="574"/>
      <c r="G85" s="575"/>
      <c r="H85" s="576" t="s">
        <v>33</v>
      </c>
      <c r="I85" s="855" t="s">
        <v>33</v>
      </c>
      <c r="J85" s="784" t="s">
        <v>34</v>
      </c>
      <c r="K85" s="577">
        <f>K84+1</f>
        <v>2</v>
      </c>
    </row>
    <row r="86" spans="2:11" ht="18" customHeight="1" x14ac:dyDescent="0.25">
      <c r="B86" s="80">
        <f t="shared" si="10"/>
        <v>24</v>
      </c>
      <c r="C86" s="570" t="s">
        <v>590</v>
      </c>
      <c r="D86" s="548" t="s">
        <v>417</v>
      </c>
      <c r="E86" s="549"/>
      <c r="F86" s="549"/>
      <c r="G86" s="550"/>
      <c r="H86" s="578" t="s">
        <v>418</v>
      </c>
      <c r="I86" s="856"/>
      <c r="J86" s="783"/>
      <c r="K86" s="278">
        <f>1</f>
        <v>1</v>
      </c>
    </row>
    <row r="87" spans="2:11" ht="18" customHeight="1" thickBot="1" x14ac:dyDescent="0.3">
      <c r="B87" s="66">
        <f t="shared" si="10"/>
        <v>25</v>
      </c>
      <c r="C87" s="580" t="s">
        <v>590</v>
      </c>
      <c r="D87" s="551" t="s">
        <v>419</v>
      </c>
      <c r="E87" s="552"/>
      <c r="F87" s="552"/>
      <c r="G87" s="553"/>
      <c r="H87" s="581" t="s">
        <v>418</v>
      </c>
      <c r="I87" s="857"/>
      <c r="J87" s="786"/>
      <c r="K87" s="450">
        <f>K86+1</f>
        <v>2</v>
      </c>
    </row>
    <row r="88" spans="2:11" ht="18" customHeight="1" thickBot="1" x14ac:dyDescent="0.3">
      <c r="B88" s="80">
        <f t="shared" si="10"/>
        <v>26</v>
      </c>
      <c r="C88" s="588" t="s">
        <v>614</v>
      </c>
      <c r="D88" s="589" t="s">
        <v>615</v>
      </c>
      <c r="E88" s="636"/>
      <c r="F88" s="560"/>
      <c r="G88" s="562"/>
      <c r="H88" s="588" t="s">
        <v>59</v>
      </c>
      <c r="I88" s="858"/>
      <c r="J88" s="858"/>
      <c r="K88" s="453">
        <f>1</f>
        <v>1</v>
      </c>
    </row>
    <row r="89" spans="2:11" ht="18" customHeight="1" thickBot="1" x14ac:dyDescent="0.3">
      <c r="B89" s="80">
        <f t="shared" si="10"/>
        <v>27</v>
      </c>
      <c r="C89" s="588" t="s">
        <v>420</v>
      </c>
      <c r="D89" s="589" t="s">
        <v>421</v>
      </c>
      <c r="E89" s="561"/>
      <c r="F89" s="560"/>
      <c r="G89" s="562"/>
      <c r="H89" s="588" t="s">
        <v>59</v>
      </c>
      <c r="I89" s="858"/>
      <c r="J89" s="858"/>
      <c r="K89" s="453">
        <f>1</f>
        <v>1</v>
      </c>
    </row>
    <row r="90" spans="2:11" ht="18" customHeight="1" x14ac:dyDescent="0.25">
      <c r="B90" s="80">
        <f t="shared" si="10"/>
        <v>28</v>
      </c>
      <c r="C90" s="61" t="s">
        <v>68</v>
      </c>
      <c r="D90" s="115" t="s">
        <v>80</v>
      </c>
      <c r="E90" s="301"/>
      <c r="F90" s="301"/>
      <c r="G90" s="301"/>
      <c r="H90" s="135" t="s">
        <v>59</v>
      </c>
      <c r="I90" s="750" t="s">
        <v>35</v>
      </c>
      <c r="J90" s="718" t="s">
        <v>33</v>
      </c>
      <c r="K90" s="278">
        <f>1</f>
        <v>1</v>
      </c>
    </row>
    <row r="91" spans="2:11" ht="18" customHeight="1" x14ac:dyDescent="0.25">
      <c r="B91" s="102">
        <f t="shared" si="10"/>
        <v>29</v>
      </c>
      <c r="C91" s="155" t="s">
        <v>68</v>
      </c>
      <c r="D91" s="305" t="s">
        <v>81</v>
      </c>
      <c r="E91" s="304"/>
      <c r="F91" s="304"/>
      <c r="G91" s="304"/>
      <c r="H91" s="568" t="s">
        <v>58</v>
      </c>
      <c r="I91" s="859" t="s">
        <v>33</v>
      </c>
      <c r="J91" s="707" t="s">
        <v>37</v>
      </c>
      <c r="K91" s="454">
        <f>K90+1</f>
        <v>2</v>
      </c>
    </row>
    <row r="92" spans="2:11" ht="18" customHeight="1" x14ac:dyDescent="0.25">
      <c r="B92" s="65">
        <f t="shared" si="10"/>
        <v>30</v>
      </c>
      <c r="C92" s="155" t="s">
        <v>68</v>
      </c>
      <c r="D92" s="305" t="s">
        <v>82</v>
      </c>
      <c r="E92" s="583"/>
      <c r="F92" s="583"/>
      <c r="G92" s="583"/>
      <c r="H92" s="510" t="s">
        <v>33</v>
      </c>
      <c r="I92" s="770" t="s">
        <v>35</v>
      </c>
      <c r="J92" s="770" t="s">
        <v>48</v>
      </c>
      <c r="K92" s="587">
        <f t="shared" ref="K92:K93" si="15">K91+1</f>
        <v>3</v>
      </c>
    </row>
    <row r="93" spans="2:11" ht="18" customHeight="1" x14ac:dyDescent="0.25">
      <c r="B93" s="102">
        <f t="shared" si="10"/>
        <v>31</v>
      </c>
      <c r="C93" s="155" t="s">
        <v>68</v>
      </c>
      <c r="D93" s="305" t="s">
        <v>83</v>
      </c>
      <c r="E93" s="303"/>
      <c r="F93" s="303"/>
      <c r="G93" s="303"/>
      <c r="H93" s="180" t="s">
        <v>58</v>
      </c>
      <c r="I93" s="770" t="s">
        <v>37</v>
      </c>
      <c r="J93" s="770" t="s">
        <v>35</v>
      </c>
      <c r="K93" s="449">
        <f t="shared" si="15"/>
        <v>4</v>
      </c>
    </row>
    <row r="94" spans="2:11" ht="18" customHeight="1" x14ac:dyDescent="0.25">
      <c r="B94" s="65">
        <f t="shared" si="10"/>
        <v>32</v>
      </c>
      <c r="C94" s="155" t="s">
        <v>68</v>
      </c>
      <c r="D94" s="305" t="s">
        <v>84</v>
      </c>
      <c r="E94" s="303"/>
      <c r="F94" s="303"/>
      <c r="G94" s="303"/>
      <c r="H94" s="180" t="s">
        <v>58</v>
      </c>
      <c r="I94" s="770" t="s">
        <v>37</v>
      </c>
      <c r="J94" s="770" t="s">
        <v>35</v>
      </c>
      <c r="K94" s="449">
        <f>K93+1</f>
        <v>5</v>
      </c>
    </row>
    <row r="95" spans="2:11" ht="18" customHeight="1" x14ac:dyDescent="0.25">
      <c r="B95" s="65">
        <f t="shared" si="10"/>
        <v>33</v>
      </c>
      <c r="C95" s="155" t="s">
        <v>68</v>
      </c>
      <c r="D95" s="305" t="s">
        <v>85</v>
      </c>
      <c r="E95" s="303"/>
      <c r="F95" s="303"/>
      <c r="G95" s="303"/>
      <c r="H95" s="82" t="s">
        <v>33</v>
      </c>
      <c r="I95" s="770" t="s">
        <v>35</v>
      </c>
      <c r="J95" s="710" t="s">
        <v>37</v>
      </c>
      <c r="K95" s="449">
        <f t="shared" ref="K95:K97" si="16">K94+1</f>
        <v>6</v>
      </c>
    </row>
    <row r="96" spans="2:11" ht="18" customHeight="1" x14ac:dyDescent="0.25">
      <c r="B96" s="65">
        <f t="shared" si="10"/>
        <v>34</v>
      </c>
      <c r="C96" s="155" t="s">
        <v>68</v>
      </c>
      <c r="D96" s="305" t="s">
        <v>86</v>
      </c>
      <c r="E96" s="303"/>
      <c r="F96" s="303"/>
      <c r="G96" s="303"/>
      <c r="H96" s="180" t="s">
        <v>58</v>
      </c>
      <c r="I96" s="770" t="s">
        <v>37</v>
      </c>
      <c r="J96" s="770" t="s">
        <v>35</v>
      </c>
      <c r="K96" s="449">
        <f t="shared" si="16"/>
        <v>7</v>
      </c>
    </row>
    <row r="97" spans="2:11" ht="18" customHeight="1" x14ac:dyDescent="0.25">
      <c r="B97" s="65">
        <f t="shared" si="10"/>
        <v>35</v>
      </c>
      <c r="C97" s="155" t="s">
        <v>68</v>
      </c>
      <c r="D97" s="305" t="s">
        <v>87</v>
      </c>
      <c r="E97" s="18"/>
      <c r="F97" s="19"/>
      <c r="G97" s="268"/>
      <c r="H97" s="180" t="s">
        <v>58</v>
      </c>
      <c r="I97" s="770" t="s">
        <v>37</v>
      </c>
      <c r="J97" s="770" t="s">
        <v>54</v>
      </c>
      <c r="K97" s="449">
        <f t="shared" si="16"/>
        <v>8</v>
      </c>
    </row>
    <row r="98" spans="2:11" ht="18" customHeight="1" x14ac:dyDescent="0.25">
      <c r="B98" s="65">
        <f t="shared" si="10"/>
        <v>36</v>
      </c>
      <c r="C98" s="155" t="s">
        <v>68</v>
      </c>
      <c r="D98" s="305" t="s">
        <v>88</v>
      </c>
      <c r="E98" s="18"/>
      <c r="F98" s="19"/>
      <c r="G98" s="268"/>
      <c r="H98" s="82" t="s">
        <v>33</v>
      </c>
      <c r="I98" s="770" t="s">
        <v>35</v>
      </c>
      <c r="J98" s="853" t="s">
        <v>33</v>
      </c>
      <c r="K98" s="449">
        <f t="shared" ref="K98:K107" si="17">K97+1</f>
        <v>9</v>
      </c>
    </row>
    <row r="99" spans="2:11" ht="18" customHeight="1" x14ac:dyDescent="0.25">
      <c r="B99" s="65">
        <f t="shared" si="10"/>
        <v>37</v>
      </c>
      <c r="C99" s="155" t="s">
        <v>68</v>
      </c>
      <c r="D99" s="305" t="s">
        <v>89</v>
      </c>
      <c r="E99" s="18"/>
      <c r="F99" s="19"/>
      <c r="G99" s="268"/>
      <c r="H99" s="180" t="s">
        <v>58</v>
      </c>
      <c r="I99" s="770" t="s">
        <v>59</v>
      </c>
      <c r="J99" s="710" t="s">
        <v>33</v>
      </c>
      <c r="K99" s="449">
        <f t="shared" si="17"/>
        <v>10</v>
      </c>
    </row>
    <row r="100" spans="2:11" ht="18" customHeight="1" x14ac:dyDescent="0.25">
      <c r="B100" s="65">
        <f t="shared" si="10"/>
        <v>38</v>
      </c>
      <c r="C100" s="155" t="s">
        <v>68</v>
      </c>
      <c r="D100" s="305" t="s">
        <v>90</v>
      </c>
      <c r="E100" s="123"/>
      <c r="F100" s="124"/>
      <c r="G100" s="124"/>
      <c r="H100" s="180" t="s">
        <v>58</v>
      </c>
      <c r="I100" s="770" t="s">
        <v>59</v>
      </c>
      <c r="J100" s="710" t="s">
        <v>33</v>
      </c>
      <c r="K100" s="449">
        <f t="shared" si="17"/>
        <v>11</v>
      </c>
    </row>
    <row r="101" spans="2:11" ht="18" customHeight="1" x14ac:dyDescent="0.25">
      <c r="B101" s="65">
        <f t="shared" si="10"/>
        <v>39</v>
      </c>
      <c r="C101" s="155" t="s">
        <v>68</v>
      </c>
      <c r="D101" s="305" t="s">
        <v>91</v>
      </c>
      <c r="E101" s="18"/>
      <c r="F101" s="19"/>
      <c r="G101" s="19"/>
      <c r="H101" s="82" t="s">
        <v>33</v>
      </c>
      <c r="I101" s="770" t="s">
        <v>35</v>
      </c>
      <c r="J101" s="770" t="s">
        <v>59</v>
      </c>
      <c r="K101" s="449">
        <f t="shared" si="17"/>
        <v>12</v>
      </c>
    </row>
    <row r="102" spans="2:11" ht="18" customHeight="1" x14ac:dyDescent="0.25">
      <c r="B102" s="65">
        <f t="shared" si="10"/>
        <v>40</v>
      </c>
      <c r="C102" s="155" t="s">
        <v>68</v>
      </c>
      <c r="D102" s="305" t="s">
        <v>92</v>
      </c>
      <c r="E102" s="123"/>
      <c r="F102" s="124"/>
      <c r="G102" s="269"/>
      <c r="H102" s="510" t="s">
        <v>33</v>
      </c>
      <c r="I102" s="854" t="s">
        <v>33</v>
      </c>
      <c r="J102" s="770" t="s">
        <v>48</v>
      </c>
      <c r="K102" s="449">
        <f t="shared" si="17"/>
        <v>13</v>
      </c>
    </row>
    <row r="103" spans="2:11" ht="18" customHeight="1" x14ac:dyDescent="0.25">
      <c r="B103" s="65">
        <f t="shared" si="10"/>
        <v>41</v>
      </c>
      <c r="C103" s="155" t="s">
        <v>68</v>
      </c>
      <c r="D103" s="305" t="s">
        <v>93</v>
      </c>
      <c r="E103" s="95"/>
      <c r="F103" s="140"/>
      <c r="G103" s="267"/>
      <c r="H103" s="82" t="s">
        <v>33</v>
      </c>
      <c r="I103" s="770" t="s">
        <v>35</v>
      </c>
      <c r="J103" s="710" t="s">
        <v>94</v>
      </c>
      <c r="K103" s="449">
        <f t="shared" si="17"/>
        <v>14</v>
      </c>
    </row>
    <row r="104" spans="2:11" ht="18" customHeight="1" x14ac:dyDescent="0.25">
      <c r="B104" s="65">
        <f t="shared" si="10"/>
        <v>42</v>
      </c>
      <c r="C104" s="155" t="s">
        <v>68</v>
      </c>
      <c r="D104" s="305" t="s">
        <v>95</v>
      </c>
      <c r="E104" s="18"/>
      <c r="F104" s="19"/>
      <c r="G104" s="268"/>
      <c r="H104" s="82" t="s">
        <v>33</v>
      </c>
      <c r="I104" s="770" t="s">
        <v>76</v>
      </c>
      <c r="J104" s="770" t="s">
        <v>35</v>
      </c>
      <c r="K104" s="449">
        <f t="shared" si="17"/>
        <v>15</v>
      </c>
    </row>
    <row r="105" spans="2:11" ht="18" customHeight="1" x14ac:dyDescent="0.25">
      <c r="B105" s="65">
        <f t="shared" si="10"/>
        <v>43</v>
      </c>
      <c r="C105" s="60" t="s">
        <v>68</v>
      </c>
      <c r="D105" s="559" t="s">
        <v>96</v>
      </c>
      <c r="E105" s="18"/>
      <c r="F105" s="19"/>
      <c r="G105" s="268"/>
      <c r="H105" s="180" t="s">
        <v>58</v>
      </c>
      <c r="I105" s="751" t="s">
        <v>59</v>
      </c>
      <c r="J105" s="710" t="s">
        <v>33</v>
      </c>
      <c r="K105" s="449">
        <f t="shared" si="17"/>
        <v>16</v>
      </c>
    </row>
    <row r="106" spans="2:11" ht="18" customHeight="1" x14ac:dyDescent="0.25">
      <c r="B106" s="65">
        <f t="shared" si="10"/>
        <v>44</v>
      </c>
      <c r="C106" s="60" t="s">
        <v>68</v>
      </c>
      <c r="D106" s="559" t="s">
        <v>97</v>
      </c>
      <c r="E106" s="18"/>
      <c r="F106" s="19"/>
      <c r="G106" s="268"/>
      <c r="H106" s="82" t="s">
        <v>41</v>
      </c>
      <c r="I106" s="714" t="s">
        <v>41</v>
      </c>
      <c r="J106" s="853" t="s">
        <v>33</v>
      </c>
      <c r="K106" s="449">
        <f t="shared" si="17"/>
        <v>17</v>
      </c>
    </row>
    <row r="107" spans="2:11" ht="18" customHeight="1" x14ac:dyDescent="0.25">
      <c r="B107" s="65">
        <f t="shared" si="10"/>
        <v>45</v>
      </c>
      <c r="C107" s="155" t="s">
        <v>68</v>
      </c>
      <c r="D107" s="305" t="s">
        <v>98</v>
      </c>
      <c r="E107" s="123"/>
      <c r="F107" s="124"/>
      <c r="G107" s="269"/>
      <c r="H107" s="568" t="s">
        <v>58</v>
      </c>
      <c r="I107" s="770" t="s">
        <v>59</v>
      </c>
      <c r="J107" s="707" t="s">
        <v>33</v>
      </c>
      <c r="K107" s="449">
        <f t="shared" si="17"/>
        <v>18</v>
      </c>
    </row>
    <row r="108" spans="2:11" ht="18" customHeight="1" x14ac:dyDescent="0.25">
      <c r="B108" s="285">
        <f t="shared" ref="B108:B172" si="18">B107+1</f>
        <v>46</v>
      </c>
      <c r="C108" s="155" t="s">
        <v>68</v>
      </c>
      <c r="D108" s="305" t="s">
        <v>99</v>
      </c>
      <c r="E108" s="95"/>
      <c r="F108" s="94"/>
      <c r="G108" s="96"/>
      <c r="H108" s="180" t="s">
        <v>58</v>
      </c>
      <c r="I108" s="770" t="s">
        <v>59</v>
      </c>
      <c r="J108" s="710" t="s">
        <v>33</v>
      </c>
      <c r="K108" s="282">
        <f>K107+1</f>
        <v>19</v>
      </c>
    </row>
    <row r="109" spans="2:11" ht="18" customHeight="1" x14ac:dyDescent="0.25">
      <c r="B109" s="285">
        <f t="shared" si="18"/>
        <v>47</v>
      </c>
      <c r="C109" s="155" t="s">
        <v>68</v>
      </c>
      <c r="D109" s="305" t="s">
        <v>100</v>
      </c>
      <c r="E109" s="18"/>
      <c r="F109" s="19"/>
      <c r="G109" s="268"/>
      <c r="H109" s="510" t="s">
        <v>33</v>
      </c>
      <c r="I109" s="854" t="s">
        <v>33</v>
      </c>
      <c r="J109" s="751" t="s">
        <v>58</v>
      </c>
      <c r="K109" s="282">
        <f t="shared" ref="K109:K113" si="19">K108+1</f>
        <v>20</v>
      </c>
    </row>
    <row r="110" spans="2:11" ht="18" customHeight="1" x14ac:dyDescent="0.25">
      <c r="B110" s="285">
        <f t="shared" si="18"/>
        <v>48</v>
      </c>
      <c r="C110" s="155" t="s">
        <v>68</v>
      </c>
      <c r="D110" s="305" t="s">
        <v>101</v>
      </c>
      <c r="E110" s="142"/>
      <c r="F110" s="26"/>
      <c r="G110" s="96"/>
      <c r="H110" s="180" t="s">
        <v>58</v>
      </c>
      <c r="I110" s="770" t="s">
        <v>37</v>
      </c>
      <c r="J110" s="770" t="s">
        <v>59</v>
      </c>
      <c r="K110" s="282">
        <f t="shared" si="19"/>
        <v>21</v>
      </c>
    </row>
    <row r="111" spans="2:11" ht="18" customHeight="1" x14ac:dyDescent="0.25">
      <c r="B111" s="285">
        <f t="shared" si="18"/>
        <v>49</v>
      </c>
      <c r="C111" s="60" t="s">
        <v>68</v>
      </c>
      <c r="D111" s="559" t="s">
        <v>102</v>
      </c>
      <c r="E111" s="131"/>
      <c r="F111" s="28"/>
      <c r="G111" s="268"/>
      <c r="H111" s="180" t="s">
        <v>58</v>
      </c>
      <c r="I111" s="751" t="s">
        <v>37</v>
      </c>
      <c r="J111" s="751" t="s">
        <v>35</v>
      </c>
      <c r="K111" s="282">
        <f t="shared" si="19"/>
        <v>22</v>
      </c>
    </row>
    <row r="112" spans="2:11" ht="18" customHeight="1" x14ac:dyDescent="0.25">
      <c r="B112" s="285">
        <f t="shared" si="18"/>
        <v>50</v>
      </c>
      <c r="C112" s="155" t="s">
        <v>68</v>
      </c>
      <c r="D112" s="305" t="s">
        <v>103</v>
      </c>
      <c r="E112" s="131"/>
      <c r="F112" s="28"/>
      <c r="G112" s="268"/>
      <c r="H112" s="181" t="s">
        <v>59</v>
      </c>
      <c r="I112" s="812" t="s">
        <v>58</v>
      </c>
      <c r="J112" s="770" t="s">
        <v>35</v>
      </c>
      <c r="K112" s="282">
        <f t="shared" si="19"/>
        <v>23</v>
      </c>
    </row>
    <row r="113" spans="2:11" ht="18" customHeight="1" x14ac:dyDescent="0.25">
      <c r="B113" s="285">
        <f t="shared" si="18"/>
        <v>51</v>
      </c>
      <c r="C113" s="155" t="s">
        <v>68</v>
      </c>
      <c r="D113" s="305" t="s">
        <v>104</v>
      </c>
      <c r="E113" s="276"/>
      <c r="F113" s="144"/>
      <c r="G113" s="254"/>
      <c r="H113" s="568" t="s">
        <v>58</v>
      </c>
      <c r="I113" s="770" t="s">
        <v>59</v>
      </c>
      <c r="J113" s="707" t="s">
        <v>33</v>
      </c>
      <c r="K113" s="282">
        <f t="shared" si="19"/>
        <v>24</v>
      </c>
    </row>
    <row r="114" spans="2:11" ht="18" customHeight="1" x14ac:dyDescent="0.25">
      <c r="B114" s="285">
        <f t="shared" si="18"/>
        <v>52</v>
      </c>
      <c r="C114" s="155" t="s">
        <v>68</v>
      </c>
      <c r="D114" s="305" t="s">
        <v>105</v>
      </c>
      <c r="E114" s="145"/>
      <c r="F114" s="146"/>
      <c r="G114" s="274"/>
      <c r="H114" s="180" t="s">
        <v>58</v>
      </c>
      <c r="I114" s="770" t="s">
        <v>59</v>
      </c>
      <c r="J114" s="770" t="s">
        <v>54</v>
      </c>
      <c r="K114" s="282">
        <f t="shared" ref="K114:K119" si="20">K113+1</f>
        <v>25</v>
      </c>
    </row>
    <row r="115" spans="2:11" ht="18" customHeight="1" x14ac:dyDescent="0.25">
      <c r="B115" s="285">
        <f t="shared" si="18"/>
        <v>53</v>
      </c>
      <c r="C115" s="155" t="s">
        <v>68</v>
      </c>
      <c r="D115" s="305" t="s">
        <v>106</v>
      </c>
      <c r="E115" s="145"/>
      <c r="F115" s="144"/>
      <c r="G115" s="254"/>
      <c r="H115" s="82" t="s">
        <v>33</v>
      </c>
      <c r="I115" s="751" t="s">
        <v>58</v>
      </c>
      <c r="J115" s="770" t="s">
        <v>48</v>
      </c>
      <c r="K115" s="282">
        <f t="shared" si="20"/>
        <v>26</v>
      </c>
    </row>
    <row r="116" spans="2:11" ht="18" customHeight="1" x14ac:dyDescent="0.25">
      <c r="B116" s="285">
        <f t="shared" si="18"/>
        <v>54</v>
      </c>
      <c r="C116" s="155" t="s">
        <v>68</v>
      </c>
      <c r="D116" s="305" t="s">
        <v>107</v>
      </c>
      <c r="E116" s="145"/>
      <c r="F116" s="146"/>
      <c r="G116" s="274"/>
      <c r="H116" s="180" t="s">
        <v>58</v>
      </c>
      <c r="I116" s="770" t="s">
        <v>37</v>
      </c>
      <c r="J116" s="770" t="s">
        <v>35</v>
      </c>
      <c r="K116" s="282">
        <f t="shared" si="20"/>
        <v>27</v>
      </c>
    </row>
    <row r="117" spans="2:11" ht="18" customHeight="1" x14ac:dyDescent="0.25">
      <c r="B117" s="285">
        <f t="shared" si="18"/>
        <v>55</v>
      </c>
      <c r="C117" s="155" t="s">
        <v>68</v>
      </c>
      <c r="D117" s="305" t="s">
        <v>108</v>
      </c>
      <c r="E117" s="123"/>
      <c r="F117" s="124"/>
      <c r="G117" s="269"/>
      <c r="H117" s="180" t="s">
        <v>58</v>
      </c>
      <c r="I117" s="770" t="s">
        <v>59</v>
      </c>
      <c r="J117" s="770" t="s">
        <v>35</v>
      </c>
      <c r="K117" s="282">
        <f t="shared" si="20"/>
        <v>28</v>
      </c>
    </row>
    <row r="118" spans="2:11" ht="18" customHeight="1" x14ac:dyDescent="0.25">
      <c r="B118" s="285">
        <f t="shared" si="18"/>
        <v>56</v>
      </c>
      <c r="C118" s="60" t="s">
        <v>68</v>
      </c>
      <c r="D118" s="559" t="s">
        <v>110</v>
      </c>
      <c r="E118" s="18"/>
      <c r="F118" s="19"/>
      <c r="G118" s="268"/>
      <c r="H118" s="82" t="s">
        <v>33</v>
      </c>
      <c r="I118" s="751" t="s">
        <v>35</v>
      </c>
      <c r="J118" s="751" t="s">
        <v>48</v>
      </c>
      <c r="K118" s="452">
        <f t="shared" si="20"/>
        <v>29</v>
      </c>
    </row>
    <row r="119" spans="2:11" ht="18" customHeight="1" thickBot="1" x14ac:dyDescent="0.3">
      <c r="B119" s="373">
        <f t="shared" si="18"/>
        <v>57</v>
      </c>
      <c r="C119" s="293" t="s">
        <v>68</v>
      </c>
      <c r="D119" s="447" t="s">
        <v>109</v>
      </c>
      <c r="E119" s="95"/>
      <c r="F119" s="94"/>
      <c r="G119" s="96"/>
      <c r="H119" s="183" t="s">
        <v>59</v>
      </c>
      <c r="I119" s="771" t="s">
        <v>35</v>
      </c>
      <c r="J119" s="771" t="s">
        <v>37</v>
      </c>
      <c r="K119" s="452">
        <f t="shared" si="20"/>
        <v>30</v>
      </c>
    </row>
    <row r="120" spans="2:11" ht="18" customHeight="1" thickBot="1" x14ac:dyDescent="0.3">
      <c r="B120" s="403">
        <f t="shared" si="18"/>
        <v>58</v>
      </c>
      <c r="C120" s="208" t="s">
        <v>589</v>
      </c>
      <c r="D120" s="217" t="s">
        <v>431</v>
      </c>
      <c r="E120" s="218"/>
      <c r="F120" s="219"/>
      <c r="G120" s="220"/>
      <c r="H120" s="456" t="s">
        <v>58</v>
      </c>
      <c r="I120" s="464"/>
      <c r="J120" s="405"/>
      <c r="K120" s="453">
        <f>1</f>
        <v>1</v>
      </c>
    </row>
    <row r="121" spans="2:11" ht="18" customHeight="1" x14ac:dyDescent="0.25">
      <c r="B121" s="291">
        <f t="shared" si="18"/>
        <v>59</v>
      </c>
      <c r="C121" s="155" t="s">
        <v>56</v>
      </c>
      <c r="D121" s="239" t="s">
        <v>57</v>
      </c>
      <c r="E121" s="240"/>
      <c r="F121" s="240"/>
      <c r="G121" s="241"/>
      <c r="H121" s="223" t="s">
        <v>58</v>
      </c>
      <c r="I121" s="830" t="s">
        <v>59</v>
      </c>
      <c r="J121" s="726" t="s">
        <v>51</v>
      </c>
      <c r="K121" s="463">
        <f>1</f>
        <v>1</v>
      </c>
    </row>
    <row r="122" spans="2:11" ht="18" customHeight="1" x14ac:dyDescent="0.25">
      <c r="B122" s="285">
        <f t="shared" si="18"/>
        <v>60</v>
      </c>
      <c r="C122" s="60" t="s">
        <v>56</v>
      </c>
      <c r="D122" s="106" t="s">
        <v>60</v>
      </c>
      <c r="E122" s="70"/>
      <c r="F122" s="70"/>
      <c r="G122" s="107"/>
      <c r="H122" s="182" t="s">
        <v>58</v>
      </c>
      <c r="I122" s="850" t="s">
        <v>59</v>
      </c>
      <c r="J122" s="851" t="s">
        <v>51</v>
      </c>
      <c r="K122" s="449">
        <f>K121+1</f>
        <v>2</v>
      </c>
    </row>
    <row r="123" spans="2:11" ht="18" customHeight="1" x14ac:dyDescent="0.25">
      <c r="B123" s="285">
        <f t="shared" si="18"/>
        <v>61</v>
      </c>
      <c r="C123" s="60" t="s">
        <v>56</v>
      </c>
      <c r="D123" s="103" t="s">
        <v>61</v>
      </c>
      <c r="E123" s="104"/>
      <c r="F123" s="104"/>
      <c r="G123" s="105"/>
      <c r="H123" s="130" t="s">
        <v>58</v>
      </c>
      <c r="I123" s="850" t="s">
        <v>59</v>
      </c>
      <c r="J123" s="851" t="s">
        <v>54</v>
      </c>
      <c r="K123" s="449">
        <f>K122+1</f>
        <v>3</v>
      </c>
    </row>
    <row r="124" spans="2:11" ht="18" customHeight="1" x14ac:dyDescent="0.25">
      <c r="B124" s="285">
        <f t="shared" si="18"/>
        <v>62</v>
      </c>
      <c r="C124" s="60" t="s">
        <v>56</v>
      </c>
      <c r="D124" s="103" t="s">
        <v>62</v>
      </c>
      <c r="E124" s="104"/>
      <c r="F124" s="104"/>
      <c r="G124" s="105"/>
      <c r="H124" s="182" t="s">
        <v>58</v>
      </c>
      <c r="I124" s="850" t="s">
        <v>59</v>
      </c>
      <c r="J124" s="751" t="s">
        <v>51</v>
      </c>
      <c r="K124" s="449">
        <f>K123+1</f>
        <v>4</v>
      </c>
    </row>
    <row r="125" spans="2:11" ht="18" customHeight="1" x14ac:dyDescent="0.25">
      <c r="B125" s="285">
        <f t="shared" si="18"/>
        <v>63</v>
      </c>
      <c r="C125" s="486" t="s">
        <v>56</v>
      </c>
      <c r="D125" s="532" t="s">
        <v>63</v>
      </c>
      <c r="E125" s="609"/>
      <c r="F125" s="609"/>
      <c r="G125" s="610"/>
      <c r="H125" s="699" t="s">
        <v>41</v>
      </c>
      <c r="I125" s="830" t="s">
        <v>48</v>
      </c>
      <c r="J125" s="726" t="s">
        <v>34</v>
      </c>
      <c r="K125" s="449">
        <f t="shared" ref="K125:K128" si="21">K124+1</f>
        <v>5</v>
      </c>
    </row>
    <row r="126" spans="2:11" ht="18" customHeight="1" x14ac:dyDescent="0.25">
      <c r="B126" s="285">
        <f t="shared" si="18"/>
        <v>64</v>
      </c>
      <c r="C126" s="60" t="s">
        <v>56</v>
      </c>
      <c r="D126" s="103" t="s">
        <v>65</v>
      </c>
      <c r="E126" s="104"/>
      <c r="F126" s="104"/>
      <c r="G126" s="105"/>
      <c r="H126" s="540" t="s">
        <v>33</v>
      </c>
      <c r="I126" s="850" t="s">
        <v>35</v>
      </c>
      <c r="J126" s="812" t="s">
        <v>33</v>
      </c>
      <c r="K126" s="449">
        <f t="shared" si="21"/>
        <v>6</v>
      </c>
    </row>
    <row r="127" spans="2:11" ht="18" customHeight="1" x14ac:dyDescent="0.25">
      <c r="B127" s="285">
        <f t="shared" si="18"/>
        <v>65</v>
      </c>
      <c r="C127" s="221" t="s">
        <v>56</v>
      </c>
      <c r="D127" s="311" t="s">
        <v>66</v>
      </c>
      <c r="E127" s="586"/>
      <c r="F127" s="586"/>
      <c r="G127" s="616"/>
      <c r="H127" s="136" t="s">
        <v>59</v>
      </c>
      <c r="I127" s="850" t="s">
        <v>48</v>
      </c>
      <c r="J127" s="851" t="s">
        <v>51</v>
      </c>
      <c r="K127" s="449">
        <f t="shared" si="21"/>
        <v>7</v>
      </c>
    </row>
    <row r="128" spans="2:11" ht="18" customHeight="1" thickBot="1" x14ac:dyDescent="0.3">
      <c r="B128" s="285">
        <f t="shared" si="18"/>
        <v>66</v>
      </c>
      <c r="C128" s="237" t="s">
        <v>56</v>
      </c>
      <c r="D128" s="108" t="s">
        <v>67</v>
      </c>
      <c r="E128" s="109"/>
      <c r="F128" s="109"/>
      <c r="G128" s="110"/>
      <c r="H128" s="563" t="s">
        <v>58</v>
      </c>
      <c r="I128" s="831" t="s">
        <v>58</v>
      </c>
      <c r="J128" s="774" t="s">
        <v>33</v>
      </c>
      <c r="K128" s="449">
        <f t="shared" si="21"/>
        <v>8</v>
      </c>
    </row>
    <row r="129" spans="2:11" ht="18" customHeight="1" x14ac:dyDescent="0.25">
      <c r="B129" s="80">
        <f t="shared" ref="B129:B131" si="22">B128+1</f>
        <v>67</v>
      </c>
      <c r="C129" s="61" t="s">
        <v>49</v>
      </c>
      <c r="D129" s="115" t="s">
        <v>52</v>
      </c>
      <c r="E129" s="116"/>
      <c r="F129" s="116"/>
      <c r="G129" s="117"/>
      <c r="H129" s="135" t="s">
        <v>59</v>
      </c>
      <c r="I129" s="852" t="s">
        <v>51</v>
      </c>
      <c r="J129" s="811" t="s">
        <v>38</v>
      </c>
      <c r="K129" s="448">
        <f>1</f>
        <v>1</v>
      </c>
    </row>
    <row r="130" spans="2:11" ht="18" customHeight="1" x14ac:dyDescent="0.25">
      <c r="B130" s="291">
        <f t="shared" si="22"/>
        <v>68</v>
      </c>
      <c r="C130" s="221" t="s">
        <v>49</v>
      </c>
      <c r="D130" s="311" t="s">
        <v>53</v>
      </c>
      <c r="E130" s="586"/>
      <c r="F130" s="586"/>
      <c r="G130" s="616"/>
      <c r="H130" s="136" t="s">
        <v>59</v>
      </c>
      <c r="I130" s="850" t="s">
        <v>51</v>
      </c>
      <c r="J130" s="751" t="s">
        <v>35</v>
      </c>
      <c r="K130" s="449">
        <f>K129+1</f>
        <v>2</v>
      </c>
    </row>
    <row r="131" spans="2:11" ht="18" customHeight="1" x14ac:dyDescent="0.25">
      <c r="B131" s="285">
        <f t="shared" si="22"/>
        <v>69</v>
      </c>
      <c r="C131" s="60" t="s">
        <v>49</v>
      </c>
      <c r="D131" s="103" t="s">
        <v>50</v>
      </c>
      <c r="E131" s="104"/>
      <c r="F131" s="104"/>
      <c r="G131" s="105"/>
      <c r="H131" s="136" t="s">
        <v>59</v>
      </c>
      <c r="I131" s="850" t="s">
        <v>51</v>
      </c>
      <c r="J131" s="812" t="s">
        <v>38</v>
      </c>
      <c r="K131" s="449">
        <f t="shared" ref="K131:K132" si="23">K130+1</f>
        <v>3</v>
      </c>
    </row>
    <row r="132" spans="2:11" ht="18" customHeight="1" thickBot="1" x14ac:dyDescent="0.3">
      <c r="B132" s="286">
        <f t="shared" si="18"/>
        <v>70</v>
      </c>
      <c r="C132" s="237" t="s">
        <v>49</v>
      </c>
      <c r="D132" s="108" t="s">
        <v>55</v>
      </c>
      <c r="E132" s="109"/>
      <c r="F132" s="109"/>
      <c r="G132" s="110"/>
      <c r="H132" s="137" t="s">
        <v>59</v>
      </c>
      <c r="I132" s="831" t="s">
        <v>33</v>
      </c>
      <c r="J132" s="727" t="s">
        <v>37</v>
      </c>
      <c r="K132" s="451">
        <f t="shared" si="23"/>
        <v>4</v>
      </c>
    </row>
    <row r="133" spans="2:11" ht="18" customHeight="1" thickBot="1" x14ac:dyDescent="0.3">
      <c r="B133" s="372">
        <f t="shared" si="18"/>
        <v>71</v>
      </c>
      <c r="C133" s="238" t="s">
        <v>422</v>
      </c>
      <c r="D133" s="638" t="s">
        <v>423</v>
      </c>
      <c r="E133" s="87"/>
      <c r="F133" s="99"/>
      <c r="G133" s="100"/>
      <c r="H133" s="238" t="s">
        <v>59</v>
      </c>
      <c r="I133" s="404"/>
      <c r="J133" s="290"/>
      <c r="K133" s="463">
        <f>1</f>
        <v>1</v>
      </c>
    </row>
    <row r="134" spans="2:11" ht="18" customHeight="1" x14ac:dyDescent="0.25">
      <c r="B134" s="80">
        <f t="shared" ref="B134" si="24">B133+1</f>
        <v>72</v>
      </c>
      <c r="C134" s="134" t="s">
        <v>69</v>
      </c>
      <c r="D134" s="12" t="s">
        <v>78</v>
      </c>
      <c r="E134" s="152"/>
      <c r="F134" s="153"/>
      <c r="G134" s="149"/>
      <c r="H134" s="135" t="s">
        <v>59</v>
      </c>
      <c r="I134" s="811" t="s">
        <v>59</v>
      </c>
      <c r="J134" s="718" t="s">
        <v>33</v>
      </c>
      <c r="K134" s="459">
        <f>1</f>
        <v>1</v>
      </c>
    </row>
    <row r="135" spans="2:11" ht="18" customHeight="1" x14ac:dyDescent="0.25">
      <c r="B135" s="285">
        <f t="shared" ref="B135" si="25">B134+1</f>
        <v>73</v>
      </c>
      <c r="C135" s="120" t="s">
        <v>69</v>
      </c>
      <c r="D135" s="17" t="s">
        <v>77</v>
      </c>
      <c r="E135" s="150"/>
      <c r="F135" s="151"/>
      <c r="G135" s="147"/>
      <c r="H135" s="136" t="s">
        <v>41</v>
      </c>
      <c r="I135" s="812" t="s">
        <v>41</v>
      </c>
      <c r="J135" s="751" t="s">
        <v>37</v>
      </c>
      <c r="K135" s="282">
        <f>K134+1</f>
        <v>2</v>
      </c>
    </row>
    <row r="136" spans="2:11" ht="18" customHeight="1" x14ac:dyDescent="0.25">
      <c r="B136" s="285">
        <f t="shared" ref="B136" si="26">B135+1</f>
        <v>74</v>
      </c>
      <c r="C136" s="120" t="s">
        <v>69</v>
      </c>
      <c r="D136" s="17" t="s">
        <v>75</v>
      </c>
      <c r="E136" s="150"/>
      <c r="F136" s="151"/>
      <c r="G136" s="147"/>
      <c r="H136" s="181" t="s">
        <v>59</v>
      </c>
      <c r="I136" s="710" t="s">
        <v>35</v>
      </c>
      <c r="J136" s="710" t="s">
        <v>76</v>
      </c>
      <c r="K136" s="282">
        <f t="shared" ref="K136:K139" si="27">K135+1</f>
        <v>3</v>
      </c>
    </row>
    <row r="137" spans="2:11" ht="18" customHeight="1" x14ac:dyDescent="0.25">
      <c r="B137" s="65">
        <f t="shared" ref="B137" si="28">B136+1</f>
        <v>75</v>
      </c>
      <c r="C137" s="506" t="s">
        <v>69</v>
      </c>
      <c r="D137" s="519" t="s">
        <v>74</v>
      </c>
      <c r="E137" s="521"/>
      <c r="F137" s="522"/>
      <c r="G137" s="615"/>
      <c r="H137" s="181" t="s">
        <v>59</v>
      </c>
      <c r="I137" s="770" t="s">
        <v>37</v>
      </c>
      <c r="J137" s="709" t="s">
        <v>33</v>
      </c>
      <c r="K137" s="282">
        <f t="shared" si="27"/>
        <v>4</v>
      </c>
    </row>
    <row r="138" spans="2:11" ht="18" customHeight="1" x14ac:dyDescent="0.25">
      <c r="B138" s="65">
        <f t="shared" ref="B138" si="29">B137+1</f>
        <v>76</v>
      </c>
      <c r="C138" s="120" t="s">
        <v>69</v>
      </c>
      <c r="D138" s="17" t="s">
        <v>73</v>
      </c>
      <c r="E138" s="150"/>
      <c r="F138" s="151"/>
      <c r="G138" s="211"/>
      <c r="H138" s="136" t="s">
        <v>59</v>
      </c>
      <c r="I138" s="812" t="s">
        <v>59</v>
      </c>
      <c r="J138" s="770" t="s">
        <v>34</v>
      </c>
      <c r="K138" s="282">
        <f t="shared" si="27"/>
        <v>5</v>
      </c>
    </row>
    <row r="139" spans="2:11" ht="18" customHeight="1" thickBot="1" x14ac:dyDescent="0.3">
      <c r="B139" s="373">
        <f t="shared" ref="B139" si="30">B138+1</f>
        <v>77</v>
      </c>
      <c r="C139" s="528" t="s">
        <v>69</v>
      </c>
      <c r="D139" s="529" t="s">
        <v>70</v>
      </c>
      <c r="E139" s="212"/>
      <c r="F139" s="213"/>
      <c r="G139" s="613"/>
      <c r="H139" s="222" t="s">
        <v>59</v>
      </c>
      <c r="I139" s="771" t="s">
        <v>71</v>
      </c>
      <c r="J139" s="719" t="s">
        <v>72</v>
      </c>
      <c r="K139" s="452">
        <f t="shared" si="27"/>
        <v>6</v>
      </c>
    </row>
    <row r="140" spans="2:11" ht="18" customHeight="1" thickBot="1" x14ac:dyDescent="0.3">
      <c r="B140" s="403">
        <f t="shared" ref="B140:B144" si="31">B139+1</f>
        <v>78</v>
      </c>
      <c r="C140" s="208" t="s">
        <v>591</v>
      </c>
      <c r="D140" s="217" t="s">
        <v>432</v>
      </c>
      <c r="E140" s="218"/>
      <c r="F140" s="219"/>
      <c r="G140" s="220"/>
      <c r="H140" s="588" t="s">
        <v>33</v>
      </c>
      <c r="I140" s="455"/>
      <c r="J140" s="458"/>
      <c r="K140" s="614">
        <f>1</f>
        <v>1</v>
      </c>
    </row>
    <row r="141" spans="2:11" ht="18" customHeight="1" x14ac:dyDescent="0.25">
      <c r="B141" s="80">
        <f t="shared" si="31"/>
        <v>79</v>
      </c>
      <c r="C141" s="134" t="s">
        <v>79</v>
      </c>
      <c r="D141" s="639" t="s">
        <v>130</v>
      </c>
      <c r="E141" s="640"/>
      <c r="F141" s="153"/>
      <c r="G141" s="641"/>
      <c r="H141" s="81" t="s">
        <v>72</v>
      </c>
      <c r="I141" s="288"/>
      <c r="J141" s="288"/>
      <c r="K141" s="459">
        <f>1</f>
        <v>1</v>
      </c>
    </row>
    <row r="142" spans="2:11" ht="18" customHeight="1" x14ac:dyDescent="0.25">
      <c r="B142" s="65">
        <f>B141+1</f>
        <v>80</v>
      </c>
      <c r="C142" s="506" t="s">
        <v>79</v>
      </c>
      <c r="D142" s="567" t="s">
        <v>592</v>
      </c>
      <c r="E142" s="521"/>
      <c r="F142" s="522"/>
      <c r="G142" s="611"/>
      <c r="H142" s="181" t="s">
        <v>38</v>
      </c>
      <c r="I142" s="292"/>
      <c r="J142" s="292"/>
      <c r="K142" s="282">
        <f>K141+1</f>
        <v>2</v>
      </c>
    </row>
    <row r="143" spans="2:11" ht="18" customHeight="1" x14ac:dyDescent="0.25">
      <c r="B143" s="65">
        <f t="shared" si="31"/>
        <v>81</v>
      </c>
      <c r="C143" s="120" t="s">
        <v>79</v>
      </c>
      <c r="D143" s="567" t="s">
        <v>593</v>
      </c>
      <c r="E143" s="304"/>
      <c r="F143" s="124"/>
      <c r="G143" s="269"/>
      <c r="H143" s="82" t="s">
        <v>72</v>
      </c>
      <c r="I143" s="292"/>
      <c r="J143" s="292"/>
      <c r="K143" s="282">
        <f t="shared" ref="K143:K144" si="32">K142+1</f>
        <v>3</v>
      </c>
    </row>
    <row r="144" spans="2:11" ht="18" customHeight="1" x14ac:dyDescent="0.25">
      <c r="B144" s="65">
        <f t="shared" si="31"/>
        <v>82</v>
      </c>
      <c r="C144" s="120" t="s">
        <v>79</v>
      </c>
      <c r="D144" s="567" t="s">
        <v>594</v>
      </c>
      <c r="E144" s="302"/>
      <c r="F144" s="19"/>
      <c r="G144" s="268"/>
      <c r="H144" s="82" t="s">
        <v>72</v>
      </c>
      <c r="I144" s="292"/>
      <c r="J144" s="292"/>
      <c r="K144" s="282">
        <f t="shared" si="32"/>
        <v>4</v>
      </c>
    </row>
    <row r="145" spans="2:11" ht="18" customHeight="1" x14ac:dyDescent="0.25">
      <c r="B145" s="65">
        <f t="shared" ref="B145:B151" si="33">B144+1</f>
        <v>83</v>
      </c>
      <c r="C145" s="120" t="s">
        <v>79</v>
      </c>
      <c r="D145" s="18" t="s">
        <v>595</v>
      </c>
      <c r="E145" s="18"/>
      <c r="F145" s="19"/>
      <c r="G145" s="268"/>
      <c r="H145" s="181" t="s">
        <v>38</v>
      </c>
      <c r="I145" s="292"/>
      <c r="J145" s="292"/>
      <c r="K145" s="282">
        <f t="shared" ref="K145:K150" si="34">K144+1</f>
        <v>5</v>
      </c>
    </row>
    <row r="146" spans="2:11" ht="18" customHeight="1" x14ac:dyDescent="0.25">
      <c r="B146" s="65">
        <f t="shared" si="33"/>
        <v>84</v>
      </c>
      <c r="C146" s="120" t="s">
        <v>79</v>
      </c>
      <c r="D146" s="18" t="s">
        <v>596</v>
      </c>
      <c r="E146" s="18"/>
      <c r="F146" s="19"/>
      <c r="G146" s="268"/>
      <c r="H146" s="181" t="s">
        <v>38</v>
      </c>
      <c r="I146" s="292"/>
      <c r="J146" s="292"/>
      <c r="K146" s="282">
        <f t="shared" si="34"/>
        <v>6</v>
      </c>
    </row>
    <row r="147" spans="2:11" ht="18" customHeight="1" x14ac:dyDescent="0.25">
      <c r="B147" s="65">
        <f t="shared" si="33"/>
        <v>85</v>
      </c>
      <c r="C147" s="120" t="s">
        <v>79</v>
      </c>
      <c r="D147" s="567" t="s">
        <v>597</v>
      </c>
      <c r="E147" s="302"/>
      <c r="F147" s="19"/>
      <c r="G147" s="268"/>
      <c r="H147" s="82" t="s">
        <v>72</v>
      </c>
      <c r="I147" s="292"/>
      <c r="J147" s="292"/>
      <c r="K147" s="282">
        <f t="shared" si="34"/>
        <v>7</v>
      </c>
    </row>
    <row r="148" spans="2:11" ht="18" customHeight="1" x14ac:dyDescent="0.25">
      <c r="B148" s="285">
        <f t="shared" si="33"/>
        <v>86</v>
      </c>
      <c r="C148" s="120" t="s">
        <v>79</v>
      </c>
      <c r="D148" s="567" t="s">
        <v>598</v>
      </c>
      <c r="E148" s="18"/>
      <c r="F148" s="19"/>
      <c r="G148" s="268"/>
      <c r="H148" s="181" t="s">
        <v>38</v>
      </c>
      <c r="I148" s="292"/>
      <c r="J148" s="292"/>
      <c r="K148" s="282">
        <f t="shared" si="34"/>
        <v>8</v>
      </c>
    </row>
    <row r="149" spans="2:11" ht="18" customHeight="1" x14ac:dyDescent="0.25">
      <c r="B149" s="285">
        <f t="shared" si="33"/>
        <v>87</v>
      </c>
      <c r="C149" s="120" t="s">
        <v>79</v>
      </c>
      <c r="D149" s="567" t="s">
        <v>599</v>
      </c>
      <c r="E149" s="18"/>
      <c r="F149" s="19"/>
      <c r="G149" s="268"/>
      <c r="H149" s="181" t="s">
        <v>38</v>
      </c>
      <c r="I149" s="292"/>
      <c r="J149" s="292"/>
      <c r="K149" s="282">
        <f t="shared" si="34"/>
        <v>9</v>
      </c>
    </row>
    <row r="150" spans="2:11" ht="18" customHeight="1" x14ac:dyDescent="0.25">
      <c r="B150" s="285">
        <f t="shared" si="33"/>
        <v>88</v>
      </c>
      <c r="C150" s="120" t="s">
        <v>79</v>
      </c>
      <c r="D150" s="18" t="s">
        <v>600</v>
      </c>
      <c r="E150" s="131"/>
      <c r="F150" s="28"/>
      <c r="G150" s="268"/>
      <c r="H150" s="181" t="s">
        <v>38</v>
      </c>
      <c r="I150" s="292"/>
      <c r="J150" s="292"/>
      <c r="K150" s="282">
        <f t="shared" si="34"/>
        <v>10</v>
      </c>
    </row>
    <row r="151" spans="2:11" ht="18" customHeight="1" x14ac:dyDescent="0.25">
      <c r="B151" s="285">
        <f t="shared" si="33"/>
        <v>89</v>
      </c>
      <c r="C151" s="120" t="s">
        <v>79</v>
      </c>
      <c r="D151" s="567" t="s">
        <v>601</v>
      </c>
      <c r="E151" s="302"/>
      <c r="F151" s="19"/>
      <c r="G151" s="268"/>
      <c r="H151" s="82" t="s">
        <v>72</v>
      </c>
      <c r="I151" s="292"/>
      <c r="J151" s="292"/>
      <c r="K151" s="282">
        <f t="shared" ref="K151:K155" si="35">K150+1</f>
        <v>11</v>
      </c>
    </row>
    <row r="152" spans="2:11" ht="18" customHeight="1" x14ac:dyDescent="0.25">
      <c r="B152" s="285">
        <f t="shared" si="18"/>
        <v>90</v>
      </c>
      <c r="C152" s="120" t="s">
        <v>79</v>
      </c>
      <c r="D152" s="567" t="s">
        <v>602</v>
      </c>
      <c r="E152" s="566"/>
      <c r="F152" s="31"/>
      <c r="G152" s="269"/>
      <c r="H152" s="82" t="s">
        <v>72</v>
      </c>
      <c r="I152" s="292"/>
      <c r="J152" s="292"/>
      <c r="K152" s="282">
        <f t="shared" si="35"/>
        <v>12</v>
      </c>
    </row>
    <row r="153" spans="2:11" ht="18" customHeight="1" x14ac:dyDescent="0.25">
      <c r="B153" s="285">
        <f>B152+1</f>
        <v>91</v>
      </c>
      <c r="C153" s="120" t="s">
        <v>79</v>
      </c>
      <c r="D153" s="567" t="s">
        <v>603</v>
      </c>
      <c r="E153" s="18"/>
      <c r="F153" s="19"/>
      <c r="G153" s="268"/>
      <c r="H153" s="181" t="s">
        <v>38</v>
      </c>
      <c r="I153" s="292"/>
      <c r="J153" s="292"/>
      <c r="K153" s="282">
        <f>K152+1</f>
        <v>13</v>
      </c>
    </row>
    <row r="154" spans="2:11" ht="18" customHeight="1" x14ac:dyDescent="0.25">
      <c r="B154" s="285">
        <f t="shared" si="18"/>
        <v>92</v>
      </c>
      <c r="C154" s="120" t="s">
        <v>79</v>
      </c>
      <c r="D154" s="567" t="s">
        <v>604</v>
      </c>
      <c r="E154" s="566"/>
      <c r="F154" s="31"/>
      <c r="G154" s="269"/>
      <c r="H154" s="82" t="s">
        <v>72</v>
      </c>
      <c r="I154" s="292"/>
      <c r="J154" s="292"/>
      <c r="K154" s="282">
        <f t="shared" si="35"/>
        <v>14</v>
      </c>
    </row>
    <row r="155" spans="2:11" ht="18" customHeight="1" thickBot="1" x14ac:dyDescent="0.3">
      <c r="B155" s="286">
        <f t="shared" si="18"/>
        <v>93</v>
      </c>
      <c r="C155" s="122" t="s">
        <v>79</v>
      </c>
      <c r="D155" s="88" t="s">
        <v>129</v>
      </c>
      <c r="E155" s="139"/>
      <c r="F155" s="34"/>
      <c r="G155" s="270"/>
      <c r="H155" s="183" t="s">
        <v>38</v>
      </c>
      <c r="I155" s="289"/>
      <c r="J155" s="289"/>
      <c r="K155" s="420">
        <f t="shared" si="35"/>
        <v>15</v>
      </c>
    </row>
    <row r="156" spans="2:11" ht="18" customHeight="1" x14ac:dyDescent="0.25">
      <c r="B156" s="80">
        <f t="shared" si="18"/>
        <v>94</v>
      </c>
      <c r="C156" s="134" t="s">
        <v>556</v>
      </c>
      <c r="D156" s="643" t="s">
        <v>617</v>
      </c>
      <c r="E156" s="642"/>
      <c r="F156" s="138"/>
      <c r="G156" s="299"/>
      <c r="H156" s="135" t="s">
        <v>38</v>
      </c>
      <c r="I156" s="288"/>
      <c r="J156" s="288"/>
      <c r="K156" s="459">
        <f>1</f>
        <v>1</v>
      </c>
    </row>
    <row r="157" spans="2:11" ht="18" customHeight="1" x14ac:dyDescent="0.25">
      <c r="B157" s="65">
        <f t="shared" si="18"/>
        <v>95</v>
      </c>
      <c r="C157" s="30" t="s">
        <v>556</v>
      </c>
      <c r="D157" s="523" t="s">
        <v>618</v>
      </c>
      <c r="E157" s="131"/>
      <c r="F157" s="28"/>
      <c r="G157" s="268"/>
      <c r="H157" s="136" t="s">
        <v>38</v>
      </c>
      <c r="I157" s="585"/>
      <c r="J157" s="585"/>
      <c r="K157" s="282">
        <f>K156+1</f>
        <v>2</v>
      </c>
    </row>
    <row r="158" spans="2:11" ht="18" customHeight="1" x14ac:dyDescent="0.25">
      <c r="B158" s="65">
        <f t="shared" si="18"/>
        <v>96</v>
      </c>
      <c r="C158" s="30" t="s">
        <v>556</v>
      </c>
      <c r="D158" s="523" t="s">
        <v>619</v>
      </c>
      <c r="E158" s="131"/>
      <c r="F158" s="28"/>
      <c r="G158" s="268"/>
      <c r="H158" s="136" t="s">
        <v>38</v>
      </c>
      <c r="I158" s="585"/>
      <c r="J158" s="585"/>
      <c r="K158" s="282">
        <f t="shared" ref="K158:K163" si="36">K157+1</f>
        <v>3</v>
      </c>
    </row>
    <row r="159" spans="2:11" ht="18" customHeight="1" x14ac:dyDescent="0.25">
      <c r="B159" s="65">
        <f t="shared" si="18"/>
        <v>97</v>
      </c>
      <c r="C159" s="30" t="s">
        <v>556</v>
      </c>
      <c r="D159" s="523" t="s">
        <v>620</v>
      </c>
      <c r="E159" s="131"/>
      <c r="F159" s="28"/>
      <c r="G159" s="268"/>
      <c r="H159" s="136" t="s">
        <v>38</v>
      </c>
      <c r="I159" s="585"/>
      <c r="J159" s="585"/>
      <c r="K159" s="282">
        <f t="shared" si="36"/>
        <v>4</v>
      </c>
    </row>
    <row r="160" spans="2:11" ht="18" customHeight="1" x14ac:dyDescent="0.25">
      <c r="B160" s="65">
        <f t="shared" si="18"/>
        <v>98</v>
      </c>
      <c r="C160" s="30" t="s">
        <v>556</v>
      </c>
      <c r="D160" s="523" t="s">
        <v>621</v>
      </c>
      <c r="E160" s="131"/>
      <c r="F160" s="28"/>
      <c r="G160" s="268"/>
      <c r="H160" s="136" t="s">
        <v>38</v>
      </c>
      <c r="I160" s="585"/>
      <c r="J160" s="585"/>
      <c r="K160" s="282">
        <f t="shared" si="36"/>
        <v>5</v>
      </c>
    </row>
    <row r="161" spans="2:11" ht="18" customHeight="1" x14ac:dyDescent="0.25">
      <c r="B161" s="65">
        <f t="shared" si="18"/>
        <v>99</v>
      </c>
      <c r="C161" s="30" t="s">
        <v>556</v>
      </c>
      <c r="D161" s="523" t="s">
        <v>622</v>
      </c>
      <c r="E161" s="131"/>
      <c r="F161" s="28"/>
      <c r="G161" s="268"/>
      <c r="H161" s="136" t="s">
        <v>38</v>
      </c>
      <c r="I161" s="585"/>
      <c r="J161" s="585"/>
      <c r="K161" s="282">
        <f t="shared" si="36"/>
        <v>6</v>
      </c>
    </row>
    <row r="162" spans="2:11" ht="18" customHeight="1" x14ac:dyDescent="0.25">
      <c r="B162" s="65">
        <f t="shared" si="18"/>
        <v>100</v>
      </c>
      <c r="C162" s="30" t="s">
        <v>556</v>
      </c>
      <c r="D162" s="523" t="s">
        <v>623</v>
      </c>
      <c r="E162" s="645"/>
      <c r="F162" s="19"/>
      <c r="G162" s="268"/>
      <c r="H162" s="136" t="s">
        <v>38</v>
      </c>
      <c r="I162" s="635"/>
      <c r="J162" s="635"/>
      <c r="K162" s="282">
        <f t="shared" si="36"/>
        <v>7</v>
      </c>
    </row>
    <row r="163" spans="2:11" ht="18" customHeight="1" x14ac:dyDescent="0.25">
      <c r="B163" s="65">
        <f t="shared" si="18"/>
        <v>101</v>
      </c>
      <c r="C163" s="30" t="s">
        <v>556</v>
      </c>
      <c r="D163" s="523" t="s">
        <v>624</v>
      </c>
      <c r="E163" s="645"/>
      <c r="F163" s="19"/>
      <c r="G163" s="268"/>
      <c r="H163" s="136" t="s">
        <v>38</v>
      </c>
      <c r="I163" s="635"/>
      <c r="J163" s="635"/>
      <c r="K163" s="282">
        <f t="shared" si="36"/>
        <v>8</v>
      </c>
    </row>
    <row r="164" spans="2:11" ht="18" customHeight="1" x14ac:dyDescent="0.25">
      <c r="B164" s="65">
        <f t="shared" si="18"/>
        <v>102</v>
      </c>
      <c r="C164" s="30" t="s">
        <v>556</v>
      </c>
      <c r="D164" s="523" t="s">
        <v>625</v>
      </c>
      <c r="E164" s="645"/>
      <c r="F164" s="19"/>
      <c r="G164" s="268"/>
      <c r="H164" s="136" t="s">
        <v>38</v>
      </c>
      <c r="I164" s="635"/>
      <c r="J164" s="635"/>
      <c r="K164" s="282">
        <f>K163+1</f>
        <v>9</v>
      </c>
    </row>
    <row r="165" spans="2:11" ht="18" customHeight="1" x14ac:dyDescent="0.25">
      <c r="B165" s="65">
        <f t="shared" si="18"/>
        <v>103</v>
      </c>
      <c r="C165" s="30" t="s">
        <v>556</v>
      </c>
      <c r="D165" s="523" t="s">
        <v>626</v>
      </c>
      <c r="E165" s="645"/>
      <c r="F165" s="19"/>
      <c r="G165" s="268"/>
      <c r="H165" s="136" t="s">
        <v>38</v>
      </c>
      <c r="I165" s="635"/>
      <c r="J165" s="635"/>
      <c r="K165" s="282">
        <f t="shared" ref="K165:K172" si="37">K164+1</f>
        <v>10</v>
      </c>
    </row>
    <row r="166" spans="2:11" ht="18" customHeight="1" x14ac:dyDescent="0.25">
      <c r="B166" s="65">
        <f t="shared" si="18"/>
        <v>104</v>
      </c>
      <c r="C166" s="30" t="s">
        <v>556</v>
      </c>
      <c r="D166" s="638" t="s">
        <v>616</v>
      </c>
      <c r="E166" s="159"/>
      <c r="F166" s="99"/>
      <c r="G166" s="100"/>
      <c r="H166" s="136" t="s">
        <v>38</v>
      </c>
      <c r="I166" s="292"/>
      <c r="J166" s="292"/>
      <c r="K166" s="282">
        <f t="shared" si="37"/>
        <v>11</v>
      </c>
    </row>
    <row r="167" spans="2:11" ht="18" customHeight="1" x14ac:dyDescent="0.25">
      <c r="B167" s="65">
        <f t="shared" si="18"/>
        <v>105</v>
      </c>
      <c r="C167" s="30" t="s">
        <v>556</v>
      </c>
      <c r="D167" s="523" t="s">
        <v>627</v>
      </c>
      <c r="E167" s="645"/>
      <c r="F167" s="19"/>
      <c r="G167" s="268"/>
      <c r="H167" s="136" t="s">
        <v>38</v>
      </c>
      <c r="I167" s="635"/>
      <c r="J167" s="635"/>
      <c r="K167" s="282">
        <f t="shared" si="37"/>
        <v>12</v>
      </c>
    </row>
    <row r="168" spans="2:11" ht="18" customHeight="1" x14ac:dyDescent="0.25">
      <c r="B168" s="65">
        <f t="shared" si="18"/>
        <v>106</v>
      </c>
      <c r="C168" s="30" t="s">
        <v>556</v>
      </c>
      <c r="D168" s="523" t="s">
        <v>628</v>
      </c>
      <c r="E168" s="645"/>
      <c r="F168" s="19"/>
      <c r="G168" s="268"/>
      <c r="H168" s="136" t="s">
        <v>38</v>
      </c>
      <c r="I168" s="635"/>
      <c r="J168" s="635"/>
      <c r="K168" s="282">
        <f t="shared" si="37"/>
        <v>13</v>
      </c>
    </row>
    <row r="169" spans="2:11" ht="18" customHeight="1" x14ac:dyDescent="0.25">
      <c r="B169" s="65">
        <f t="shared" si="18"/>
        <v>107</v>
      </c>
      <c r="C169" s="30" t="s">
        <v>556</v>
      </c>
      <c r="D169" s="523" t="s">
        <v>632</v>
      </c>
      <c r="E169" s="645"/>
      <c r="F169" s="19"/>
      <c r="G169" s="268"/>
      <c r="H169" s="136" t="s">
        <v>38</v>
      </c>
      <c r="I169" s="635"/>
      <c r="J169" s="635"/>
      <c r="K169" s="282">
        <f t="shared" si="37"/>
        <v>14</v>
      </c>
    </row>
    <row r="170" spans="2:11" ht="18" customHeight="1" x14ac:dyDescent="0.25">
      <c r="B170" s="65">
        <f t="shared" si="18"/>
        <v>108</v>
      </c>
      <c r="C170" s="30" t="s">
        <v>556</v>
      </c>
      <c r="D170" s="647" t="s">
        <v>631</v>
      </c>
      <c r="E170" s="648"/>
      <c r="F170" s="124"/>
      <c r="G170" s="269"/>
      <c r="H170" s="181" t="s">
        <v>38</v>
      </c>
      <c r="I170" s="637"/>
      <c r="J170" s="637"/>
      <c r="K170" s="282">
        <f t="shared" si="37"/>
        <v>15</v>
      </c>
    </row>
    <row r="171" spans="2:11" ht="18" customHeight="1" x14ac:dyDescent="0.25">
      <c r="B171" s="65">
        <f t="shared" si="18"/>
        <v>109</v>
      </c>
      <c r="C171" s="30" t="s">
        <v>556</v>
      </c>
      <c r="D171" s="647" t="s">
        <v>630</v>
      </c>
      <c r="E171" s="646"/>
      <c r="F171" s="31"/>
      <c r="G171" s="269"/>
      <c r="H171" s="181" t="s">
        <v>38</v>
      </c>
      <c r="I171" s="292"/>
      <c r="J171" s="292"/>
      <c r="K171" s="282">
        <f t="shared" si="37"/>
        <v>16</v>
      </c>
    </row>
    <row r="172" spans="2:11" ht="18" customHeight="1" thickBot="1" x14ac:dyDescent="0.3">
      <c r="B172" s="66">
        <f t="shared" si="18"/>
        <v>110</v>
      </c>
      <c r="C172" s="125" t="s">
        <v>556</v>
      </c>
      <c r="D172" s="644" t="s">
        <v>629</v>
      </c>
      <c r="E172" s="132"/>
      <c r="F172" s="416"/>
      <c r="G172" s="411"/>
      <c r="H172" s="183" t="s">
        <v>38</v>
      </c>
      <c r="I172" s="289"/>
      <c r="J172" s="289"/>
      <c r="K172" s="420">
        <f t="shared" si="37"/>
        <v>17</v>
      </c>
    </row>
    <row r="173" spans="2:11" ht="18" customHeight="1" x14ac:dyDescent="0.25">
      <c r="B173" s="69"/>
    </row>
    <row r="174" spans="2:11" ht="18" customHeight="1" thickBot="1" x14ac:dyDescent="0.3"/>
    <row r="175" spans="2:11" ht="18" customHeight="1" thickBot="1" x14ac:dyDescent="0.3">
      <c r="B175" s="46"/>
      <c r="C175" s="1" t="s">
        <v>564</v>
      </c>
      <c r="D175" s="59"/>
      <c r="E175" s="59"/>
      <c r="F175" s="47"/>
      <c r="G175" s="59"/>
      <c r="H175" s="47"/>
      <c r="I175" s="47"/>
      <c r="J175" s="248"/>
      <c r="K175" s="247"/>
    </row>
    <row r="176" spans="2:11" ht="18" customHeight="1" thickBot="1" x14ac:dyDescent="0.35">
      <c r="B176" s="2" t="s">
        <v>0</v>
      </c>
      <c r="C176" s="256" t="s">
        <v>1</v>
      </c>
      <c r="D176" s="49"/>
      <c r="E176" s="50" t="s">
        <v>2</v>
      </c>
      <c r="F176" s="50"/>
      <c r="G176" s="51"/>
      <c r="H176" s="5"/>
      <c r="I176" s="6" t="s">
        <v>5</v>
      </c>
      <c r="J176" s="48"/>
    </row>
    <row r="177" spans="2:11" ht="18" customHeight="1" thickBot="1" x14ac:dyDescent="0.35">
      <c r="B177" s="169" t="s">
        <v>3</v>
      </c>
      <c r="C177" s="257" t="s">
        <v>4</v>
      </c>
      <c r="D177" s="165"/>
      <c r="E177" s="166"/>
      <c r="F177" s="167"/>
      <c r="G177" s="168"/>
      <c r="H177" s="170" t="s">
        <v>6</v>
      </c>
      <c r="I177" s="170" t="s">
        <v>7</v>
      </c>
      <c r="J177" s="171" t="s">
        <v>8</v>
      </c>
    </row>
    <row r="178" spans="2:11" ht="18" customHeight="1" x14ac:dyDescent="0.25">
      <c r="B178" s="323">
        <f>1</f>
        <v>1</v>
      </c>
      <c r="C178" s="11" t="s">
        <v>162</v>
      </c>
      <c r="D178" s="295" t="s">
        <v>151</v>
      </c>
      <c r="E178" s="156"/>
      <c r="F178" s="157"/>
      <c r="G178" s="258"/>
      <c r="H178" s="135" t="s">
        <v>38</v>
      </c>
      <c r="I178" s="750" t="s">
        <v>51</v>
      </c>
      <c r="J178" s="750" t="s">
        <v>48</v>
      </c>
      <c r="K178" s="650">
        <f>1</f>
        <v>1</v>
      </c>
    </row>
    <row r="179" spans="2:11" ht="18" customHeight="1" x14ac:dyDescent="0.25">
      <c r="B179" s="60">
        <f>B178+1</f>
        <v>2</v>
      </c>
      <c r="C179" s="16" t="s">
        <v>162</v>
      </c>
      <c r="D179" s="231" t="s">
        <v>152</v>
      </c>
      <c r="E179" s="162"/>
      <c r="F179" s="163"/>
      <c r="G179" s="260"/>
      <c r="H179" s="181" t="s">
        <v>117</v>
      </c>
      <c r="I179" s="770" t="s">
        <v>51</v>
      </c>
      <c r="J179" s="770" t="s">
        <v>48</v>
      </c>
      <c r="K179" s="454">
        <f t="shared" ref="K179:K188" si="38">K178+1</f>
        <v>2</v>
      </c>
    </row>
    <row r="180" spans="2:11" ht="18" customHeight="1" x14ac:dyDescent="0.25">
      <c r="B180" s="285">
        <f t="shared" ref="B180:B182" si="39">B179+1</f>
        <v>3</v>
      </c>
      <c r="C180" s="16" t="s">
        <v>162</v>
      </c>
      <c r="D180" s="231" t="s">
        <v>153</v>
      </c>
      <c r="E180" s="162"/>
      <c r="F180" s="163"/>
      <c r="G180" s="260"/>
      <c r="H180" s="181" t="s">
        <v>117</v>
      </c>
      <c r="I180" s="769" t="s">
        <v>38</v>
      </c>
      <c r="J180" s="770" t="s">
        <v>163</v>
      </c>
      <c r="K180" s="454">
        <f t="shared" si="38"/>
        <v>3</v>
      </c>
    </row>
    <row r="181" spans="2:11" ht="18" customHeight="1" x14ac:dyDescent="0.25">
      <c r="B181" s="285">
        <f t="shared" si="39"/>
        <v>4</v>
      </c>
      <c r="C181" s="16" t="s">
        <v>162</v>
      </c>
      <c r="D181" s="231" t="s">
        <v>154</v>
      </c>
      <c r="E181" s="176"/>
      <c r="F181" s="177"/>
      <c r="G181" s="264"/>
      <c r="H181" s="181" t="s">
        <v>38</v>
      </c>
      <c r="I181" s="751" t="s">
        <v>117</v>
      </c>
      <c r="J181" s="770" t="s">
        <v>94</v>
      </c>
      <c r="K181" s="454">
        <f t="shared" si="38"/>
        <v>4</v>
      </c>
    </row>
    <row r="182" spans="2:11" ht="18" customHeight="1" x14ac:dyDescent="0.25">
      <c r="B182" s="285">
        <f t="shared" si="39"/>
        <v>5</v>
      </c>
      <c r="C182" s="16" t="s">
        <v>162</v>
      </c>
      <c r="D182" s="231" t="s">
        <v>155</v>
      </c>
      <c r="E182" s="159"/>
      <c r="F182" s="160"/>
      <c r="G182" s="259"/>
      <c r="H182" s="181" t="s">
        <v>38</v>
      </c>
      <c r="I182" s="751" t="s">
        <v>117</v>
      </c>
      <c r="J182" s="770" t="s">
        <v>71</v>
      </c>
      <c r="K182" s="454">
        <f t="shared" si="38"/>
        <v>5</v>
      </c>
    </row>
    <row r="183" spans="2:11" ht="18" customHeight="1" x14ac:dyDescent="0.25">
      <c r="B183" s="285">
        <f>B182+1</f>
        <v>6</v>
      </c>
      <c r="C183" s="16" t="s">
        <v>162</v>
      </c>
      <c r="D183" s="231" t="s">
        <v>156</v>
      </c>
      <c r="E183" s="159"/>
      <c r="F183" s="160"/>
      <c r="G183" s="259"/>
      <c r="H183" s="181" t="s">
        <v>117</v>
      </c>
      <c r="I183" s="769" t="s">
        <v>38</v>
      </c>
      <c r="J183" s="770" t="s">
        <v>48</v>
      </c>
      <c r="K183" s="454">
        <f t="shared" si="38"/>
        <v>6</v>
      </c>
    </row>
    <row r="184" spans="2:11" ht="18" customHeight="1" x14ac:dyDescent="0.25">
      <c r="B184" s="285">
        <f>B183+1</f>
        <v>7</v>
      </c>
      <c r="C184" s="16" t="s">
        <v>162</v>
      </c>
      <c r="D184" s="231" t="s">
        <v>157</v>
      </c>
      <c r="E184" s="162"/>
      <c r="F184" s="163"/>
      <c r="G184" s="260"/>
      <c r="H184" s="181" t="s">
        <v>38</v>
      </c>
      <c r="I184" s="770" t="s">
        <v>59</v>
      </c>
      <c r="J184" s="770" t="s">
        <v>163</v>
      </c>
      <c r="K184" s="454">
        <f t="shared" si="38"/>
        <v>7</v>
      </c>
    </row>
    <row r="185" spans="2:11" ht="18" customHeight="1" x14ac:dyDescent="0.25">
      <c r="B185" s="285">
        <f t="shared" ref="B185:B222" si="40">B184+1</f>
        <v>8</v>
      </c>
      <c r="C185" s="16" t="s">
        <v>162</v>
      </c>
      <c r="D185" s="231" t="s">
        <v>158</v>
      </c>
      <c r="E185" s="162"/>
      <c r="F185" s="163"/>
      <c r="G185" s="260"/>
      <c r="H185" s="181" t="s">
        <v>38</v>
      </c>
      <c r="I185" s="770" t="s">
        <v>59</v>
      </c>
      <c r="J185" s="770" t="s">
        <v>48</v>
      </c>
      <c r="K185" s="454">
        <f t="shared" si="38"/>
        <v>8</v>
      </c>
    </row>
    <row r="186" spans="2:11" ht="18" customHeight="1" x14ac:dyDescent="0.25">
      <c r="B186" s="285">
        <f t="shared" si="40"/>
        <v>9</v>
      </c>
      <c r="C186" s="16" t="s">
        <v>162</v>
      </c>
      <c r="D186" s="231" t="s">
        <v>159</v>
      </c>
      <c r="E186" s="176"/>
      <c r="F186" s="177"/>
      <c r="G186" s="266"/>
      <c r="H186" s="181" t="s">
        <v>38</v>
      </c>
      <c r="I186" s="770" t="s">
        <v>37</v>
      </c>
      <c r="J186" s="770" t="s">
        <v>117</v>
      </c>
      <c r="K186" s="454">
        <f t="shared" si="38"/>
        <v>9</v>
      </c>
    </row>
    <row r="187" spans="2:11" ht="18" customHeight="1" x14ac:dyDescent="0.25">
      <c r="B187" s="285">
        <f t="shared" si="40"/>
        <v>10</v>
      </c>
      <c r="C187" s="16" t="s">
        <v>162</v>
      </c>
      <c r="D187" s="483" t="s">
        <v>160</v>
      </c>
      <c r="E187" s="176"/>
      <c r="F187" s="177"/>
      <c r="G187" s="266"/>
      <c r="H187" s="181" t="s">
        <v>38</v>
      </c>
      <c r="I187" s="770" t="s">
        <v>59</v>
      </c>
      <c r="J187" s="770" t="s">
        <v>117</v>
      </c>
      <c r="K187" s="454">
        <f t="shared" si="38"/>
        <v>10</v>
      </c>
    </row>
    <row r="188" spans="2:11" ht="18" customHeight="1" thickBot="1" x14ac:dyDescent="0.3">
      <c r="B188" s="285">
        <f t="shared" si="40"/>
        <v>11</v>
      </c>
      <c r="C188" s="22" t="s">
        <v>162</v>
      </c>
      <c r="D188" s="649" t="s">
        <v>161</v>
      </c>
      <c r="E188" s="374"/>
      <c r="F188" s="375"/>
      <c r="G188" s="324"/>
      <c r="H188" s="183" t="s">
        <v>38</v>
      </c>
      <c r="I188" s="782" t="s">
        <v>117</v>
      </c>
      <c r="J188" s="782" t="s">
        <v>48</v>
      </c>
      <c r="K188" s="651">
        <f t="shared" si="38"/>
        <v>11</v>
      </c>
    </row>
    <row r="189" spans="2:11" ht="18" customHeight="1" x14ac:dyDescent="0.25">
      <c r="B189" s="287">
        <f>B188+1</f>
        <v>12</v>
      </c>
      <c r="C189" s="134" t="s">
        <v>416</v>
      </c>
      <c r="D189" s="500" t="s">
        <v>574</v>
      </c>
      <c r="E189" s="156"/>
      <c r="F189" s="157"/>
      <c r="G189" s="258"/>
      <c r="H189" s="135" t="s">
        <v>58</v>
      </c>
      <c r="I189" s="750"/>
      <c r="J189" s="822"/>
      <c r="K189" s="652">
        <f>1</f>
        <v>1</v>
      </c>
    </row>
    <row r="190" spans="2:11" ht="18" customHeight="1" x14ac:dyDescent="0.25">
      <c r="B190" s="291">
        <f>B189+1</f>
        <v>13</v>
      </c>
      <c r="C190" s="506" t="s">
        <v>416</v>
      </c>
      <c r="D190" s="524" t="s">
        <v>572</v>
      </c>
      <c r="E190" s="159"/>
      <c r="F190" s="160"/>
      <c r="G190" s="259"/>
      <c r="H190" s="181" t="s">
        <v>59</v>
      </c>
      <c r="I190" s="771"/>
      <c r="J190" s="784"/>
      <c r="K190" s="454">
        <f>K189+1</f>
        <v>2</v>
      </c>
    </row>
    <row r="191" spans="2:11" ht="18" customHeight="1" x14ac:dyDescent="0.25">
      <c r="B191" s="291">
        <f t="shared" si="40"/>
        <v>14</v>
      </c>
      <c r="C191" s="506" t="s">
        <v>416</v>
      </c>
      <c r="D191" s="524" t="s">
        <v>565</v>
      </c>
      <c r="E191" s="159"/>
      <c r="F191" s="160"/>
      <c r="G191" s="259"/>
      <c r="H191" s="181" t="s">
        <v>38</v>
      </c>
      <c r="I191" s="771"/>
      <c r="J191" s="784"/>
      <c r="K191" s="454">
        <f t="shared" ref="K191:K209" si="41">K190+1</f>
        <v>3</v>
      </c>
    </row>
    <row r="192" spans="2:11" ht="18" customHeight="1" x14ac:dyDescent="0.25">
      <c r="B192" s="291">
        <f t="shared" si="40"/>
        <v>15</v>
      </c>
      <c r="C192" s="120" t="s">
        <v>416</v>
      </c>
      <c r="D192" s="501" t="s">
        <v>566</v>
      </c>
      <c r="E192" s="176"/>
      <c r="F192" s="177"/>
      <c r="G192" s="266"/>
      <c r="H192" s="136" t="s">
        <v>38</v>
      </c>
      <c r="I192" s="771"/>
      <c r="J192" s="784"/>
      <c r="K192" s="454">
        <f t="shared" si="41"/>
        <v>4</v>
      </c>
    </row>
    <row r="193" spans="2:11" ht="18" customHeight="1" x14ac:dyDescent="0.25">
      <c r="B193" s="291">
        <f t="shared" si="40"/>
        <v>16</v>
      </c>
      <c r="C193" s="506" t="s">
        <v>416</v>
      </c>
      <c r="D193" s="524" t="s">
        <v>567</v>
      </c>
      <c r="E193" s="159"/>
      <c r="F193" s="160"/>
      <c r="G193" s="259"/>
      <c r="H193" s="181" t="s">
        <v>38</v>
      </c>
      <c r="I193" s="770"/>
      <c r="J193" s="823"/>
      <c r="K193" s="454">
        <f t="shared" si="41"/>
        <v>5</v>
      </c>
    </row>
    <row r="194" spans="2:11" ht="18" customHeight="1" x14ac:dyDescent="0.25">
      <c r="B194" s="285">
        <f t="shared" si="40"/>
        <v>17</v>
      </c>
      <c r="C194" s="506" t="s">
        <v>416</v>
      </c>
      <c r="D194" s="524" t="s">
        <v>569</v>
      </c>
      <c r="E194" s="159"/>
      <c r="F194" s="160"/>
      <c r="G194" s="259"/>
      <c r="H194" s="181" t="s">
        <v>117</v>
      </c>
      <c r="I194" s="771"/>
      <c r="J194" s="784"/>
      <c r="K194" s="454">
        <f t="shared" si="41"/>
        <v>6</v>
      </c>
    </row>
    <row r="195" spans="2:11" ht="18" customHeight="1" x14ac:dyDescent="0.25">
      <c r="B195" s="291">
        <f t="shared" si="40"/>
        <v>18</v>
      </c>
      <c r="C195" s="506" t="s">
        <v>416</v>
      </c>
      <c r="D195" s="503" t="s">
        <v>575</v>
      </c>
      <c r="E195" s="159"/>
      <c r="F195" s="160"/>
      <c r="G195" s="259"/>
      <c r="H195" s="181" t="s">
        <v>117</v>
      </c>
      <c r="I195" s="771"/>
      <c r="J195" s="784"/>
      <c r="K195" s="454">
        <f t="shared" si="41"/>
        <v>7</v>
      </c>
    </row>
    <row r="196" spans="2:11" ht="18" customHeight="1" x14ac:dyDescent="0.25">
      <c r="B196" s="285">
        <f t="shared" si="40"/>
        <v>19</v>
      </c>
      <c r="C196" s="120" t="s">
        <v>416</v>
      </c>
      <c r="D196" s="504" t="s">
        <v>576</v>
      </c>
      <c r="E196" s="176"/>
      <c r="F196" s="177"/>
      <c r="G196" s="266"/>
      <c r="H196" s="136" t="s">
        <v>117</v>
      </c>
      <c r="I196" s="771"/>
      <c r="J196" s="784"/>
      <c r="K196" s="454">
        <f t="shared" si="41"/>
        <v>8</v>
      </c>
    </row>
    <row r="197" spans="2:11" ht="18" customHeight="1" x14ac:dyDescent="0.25">
      <c r="B197" s="285">
        <f>B196+1</f>
        <v>20</v>
      </c>
      <c r="C197" s="506" t="s">
        <v>416</v>
      </c>
      <c r="D197" s="524" t="s">
        <v>568</v>
      </c>
      <c r="E197" s="159"/>
      <c r="F197" s="160"/>
      <c r="G197" s="259"/>
      <c r="H197" s="181" t="s">
        <v>33</v>
      </c>
      <c r="I197" s="771"/>
      <c r="J197" s="784"/>
      <c r="K197" s="454">
        <f>K196+1</f>
        <v>9</v>
      </c>
    </row>
    <row r="198" spans="2:11" ht="18" customHeight="1" x14ac:dyDescent="0.25">
      <c r="B198" s="291">
        <f t="shared" si="40"/>
        <v>21</v>
      </c>
      <c r="C198" s="506" t="s">
        <v>416</v>
      </c>
      <c r="D198" s="503" t="s">
        <v>577</v>
      </c>
      <c r="E198" s="159"/>
      <c r="F198" s="160"/>
      <c r="G198" s="259"/>
      <c r="H198" s="181" t="s">
        <v>117</v>
      </c>
      <c r="I198" s="771"/>
      <c r="J198" s="784"/>
      <c r="K198" s="454">
        <f t="shared" si="41"/>
        <v>10</v>
      </c>
    </row>
    <row r="199" spans="2:11" ht="18" customHeight="1" x14ac:dyDescent="0.25">
      <c r="B199" s="285">
        <f t="shared" si="40"/>
        <v>22</v>
      </c>
      <c r="C199" s="120" t="s">
        <v>416</v>
      </c>
      <c r="D199" s="307" t="s">
        <v>578</v>
      </c>
      <c r="E199" s="176"/>
      <c r="F199" s="177"/>
      <c r="G199" s="266"/>
      <c r="H199" s="136" t="s">
        <v>117</v>
      </c>
      <c r="I199" s="771"/>
      <c r="J199" s="784"/>
      <c r="K199" s="454">
        <f t="shared" si="41"/>
        <v>11</v>
      </c>
    </row>
    <row r="200" spans="2:11" ht="18" customHeight="1" x14ac:dyDescent="0.25">
      <c r="B200" s="291">
        <f t="shared" si="40"/>
        <v>23</v>
      </c>
      <c r="C200" s="120" t="s">
        <v>416</v>
      </c>
      <c r="D200" s="523" t="s">
        <v>579</v>
      </c>
      <c r="E200" s="176"/>
      <c r="F200" s="177"/>
      <c r="G200" s="266"/>
      <c r="H200" s="136" t="s">
        <v>117</v>
      </c>
      <c r="I200" s="771"/>
      <c r="J200" s="784"/>
      <c r="K200" s="454">
        <f t="shared" si="41"/>
        <v>12</v>
      </c>
    </row>
    <row r="201" spans="2:11" ht="18" customHeight="1" x14ac:dyDescent="0.25">
      <c r="B201" s="285">
        <f t="shared" si="40"/>
        <v>24</v>
      </c>
      <c r="C201" s="506" t="s">
        <v>416</v>
      </c>
      <c r="D201" s="505" t="s">
        <v>580</v>
      </c>
      <c r="E201" s="159"/>
      <c r="F201" s="160"/>
      <c r="G201" s="259"/>
      <c r="H201" s="181" t="s">
        <v>117</v>
      </c>
      <c r="I201" s="771"/>
      <c r="J201" s="784"/>
      <c r="K201" s="454">
        <f t="shared" si="41"/>
        <v>13</v>
      </c>
    </row>
    <row r="202" spans="2:11" ht="18" customHeight="1" x14ac:dyDescent="0.25">
      <c r="B202" s="285">
        <f t="shared" si="40"/>
        <v>25</v>
      </c>
      <c r="C202" s="120" t="s">
        <v>416</v>
      </c>
      <c r="D202" s="501" t="s">
        <v>570</v>
      </c>
      <c r="E202" s="176"/>
      <c r="F202" s="177"/>
      <c r="G202" s="266"/>
      <c r="H202" s="136" t="s">
        <v>33</v>
      </c>
      <c r="I202" s="771"/>
      <c r="J202" s="784"/>
      <c r="K202" s="454">
        <f t="shared" si="41"/>
        <v>14</v>
      </c>
    </row>
    <row r="203" spans="2:11" ht="18" customHeight="1" x14ac:dyDescent="0.25">
      <c r="B203" s="291">
        <f t="shared" si="40"/>
        <v>26</v>
      </c>
      <c r="C203" s="120" t="s">
        <v>416</v>
      </c>
      <c r="D203" s="501" t="s">
        <v>581</v>
      </c>
      <c r="E203" s="176"/>
      <c r="F203" s="177"/>
      <c r="G203" s="266"/>
      <c r="H203" s="136" t="s">
        <v>117</v>
      </c>
      <c r="I203" s="771"/>
      <c r="J203" s="784"/>
      <c r="K203" s="653">
        <f t="shared" si="41"/>
        <v>15</v>
      </c>
    </row>
    <row r="204" spans="2:11" ht="18" customHeight="1" x14ac:dyDescent="0.25">
      <c r="B204" s="291">
        <f t="shared" si="40"/>
        <v>27</v>
      </c>
      <c r="C204" s="506" t="s">
        <v>416</v>
      </c>
      <c r="D204" s="524" t="s">
        <v>573</v>
      </c>
      <c r="E204" s="159"/>
      <c r="F204" s="160"/>
      <c r="G204" s="259"/>
      <c r="H204" s="181" t="s">
        <v>59</v>
      </c>
      <c r="I204" s="770"/>
      <c r="J204" s="823"/>
      <c r="K204" s="454">
        <f t="shared" si="41"/>
        <v>16</v>
      </c>
    </row>
    <row r="205" spans="2:11" ht="18" customHeight="1" x14ac:dyDescent="0.25">
      <c r="B205" s="285">
        <f t="shared" si="40"/>
        <v>28</v>
      </c>
      <c r="C205" s="506" t="s">
        <v>416</v>
      </c>
      <c r="D205" s="524" t="s">
        <v>571</v>
      </c>
      <c r="E205" s="159"/>
      <c r="F205" s="160"/>
      <c r="G205" s="259"/>
      <c r="H205" s="181" t="s">
        <v>33</v>
      </c>
      <c r="I205" s="770"/>
      <c r="J205" s="823"/>
      <c r="K205" s="454">
        <f t="shared" si="41"/>
        <v>17</v>
      </c>
    </row>
    <row r="206" spans="2:11" ht="18" customHeight="1" x14ac:dyDescent="0.25">
      <c r="B206" s="291">
        <f t="shared" si="40"/>
        <v>29</v>
      </c>
      <c r="C206" s="506" t="s">
        <v>416</v>
      </c>
      <c r="D206" s="307" t="s">
        <v>582</v>
      </c>
      <c r="E206" s="176"/>
      <c r="F206" s="177"/>
      <c r="G206" s="259"/>
      <c r="H206" s="181" t="s">
        <v>117</v>
      </c>
      <c r="I206" s="771"/>
      <c r="J206" s="784"/>
      <c r="K206" s="454">
        <f t="shared" si="41"/>
        <v>18</v>
      </c>
    </row>
    <row r="207" spans="2:11" ht="18" customHeight="1" x14ac:dyDescent="0.25">
      <c r="B207" s="102">
        <f t="shared" si="40"/>
        <v>30</v>
      </c>
      <c r="C207" s="120" t="s">
        <v>416</v>
      </c>
      <c r="D207" s="647" t="s">
        <v>583</v>
      </c>
      <c r="E207" s="159"/>
      <c r="F207" s="160"/>
      <c r="G207" s="266"/>
      <c r="H207" s="136" t="s">
        <v>117</v>
      </c>
      <c r="I207" s="771"/>
      <c r="J207" s="784"/>
      <c r="K207" s="454">
        <f t="shared" si="41"/>
        <v>19</v>
      </c>
    </row>
    <row r="208" spans="2:11" ht="18" customHeight="1" x14ac:dyDescent="0.25">
      <c r="B208" s="291">
        <f t="shared" si="40"/>
        <v>31</v>
      </c>
      <c r="C208" s="120" t="s">
        <v>416</v>
      </c>
      <c r="D208" s="503" t="s">
        <v>584</v>
      </c>
      <c r="E208" s="159"/>
      <c r="F208" s="160"/>
      <c r="G208" s="266"/>
      <c r="H208" s="136" t="s">
        <v>117</v>
      </c>
      <c r="I208" s="771"/>
      <c r="J208" s="784"/>
      <c r="K208" s="454">
        <f t="shared" si="41"/>
        <v>20</v>
      </c>
    </row>
    <row r="209" spans="2:11" ht="18" customHeight="1" thickBot="1" x14ac:dyDescent="0.3">
      <c r="B209" s="372">
        <f t="shared" si="40"/>
        <v>32</v>
      </c>
      <c r="C209" s="506" t="s">
        <v>416</v>
      </c>
      <c r="D209" s="503" t="s">
        <v>585</v>
      </c>
      <c r="E209" s="159"/>
      <c r="F209" s="160"/>
      <c r="G209" s="259"/>
      <c r="H209" s="181" t="s">
        <v>117</v>
      </c>
      <c r="I209" s="770"/>
      <c r="J209" s="823"/>
      <c r="K209" s="651">
        <f t="shared" si="41"/>
        <v>21</v>
      </c>
    </row>
    <row r="210" spans="2:11" ht="18" customHeight="1" x14ac:dyDescent="0.25">
      <c r="B210" s="80">
        <f t="shared" si="40"/>
        <v>33</v>
      </c>
      <c r="C210" s="134" t="s">
        <v>164</v>
      </c>
      <c r="D210" s="332" t="s">
        <v>165</v>
      </c>
      <c r="E210" s="156"/>
      <c r="F210" s="157"/>
      <c r="G210" s="158"/>
      <c r="H210" s="329" t="s">
        <v>38</v>
      </c>
      <c r="I210" s="776" t="s">
        <v>191</v>
      </c>
      <c r="J210" s="824" t="s">
        <v>117</v>
      </c>
      <c r="K210" s="652">
        <f>1</f>
        <v>1</v>
      </c>
    </row>
    <row r="211" spans="2:11" ht="18" customHeight="1" x14ac:dyDescent="0.25">
      <c r="B211" s="204">
        <f t="shared" si="40"/>
        <v>34</v>
      </c>
      <c r="C211" s="120" t="s">
        <v>164</v>
      </c>
      <c r="D211" s="333" t="s">
        <v>166</v>
      </c>
      <c r="E211" s="328"/>
      <c r="F211" s="160"/>
      <c r="G211" s="178"/>
      <c r="H211" s="63" t="s">
        <v>38</v>
      </c>
      <c r="I211" s="751" t="s">
        <v>191</v>
      </c>
      <c r="J211" s="713" t="s">
        <v>117</v>
      </c>
      <c r="K211" s="454">
        <f>K210+1</f>
        <v>2</v>
      </c>
    </row>
    <row r="212" spans="2:11" ht="18" customHeight="1" x14ac:dyDescent="0.25">
      <c r="B212" s="207">
        <f t="shared" si="40"/>
        <v>35</v>
      </c>
      <c r="C212" s="120" t="s">
        <v>164</v>
      </c>
      <c r="D212" s="333" t="s">
        <v>167</v>
      </c>
      <c r="E212" s="328"/>
      <c r="F212" s="177"/>
      <c r="G212" s="178"/>
      <c r="H212" s="330" t="s">
        <v>38</v>
      </c>
      <c r="I212" s="771" t="s">
        <v>191</v>
      </c>
      <c r="J212" s="715" t="s">
        <v>117</v>
      </c>
      <c r="K212" s="454">
        <f t="shared" ref="K212:K235" si="42">K211+1</f>
        <v>3</v>
      </c>
    </row>
    <row r="213" spans="2:11" ht="18" customHeight="1" x14ac:dyDescent="0.25">
      <c r="B213" s="207">
        <f t="shared" si="40"/>
        <v>36</v>
      </c>
      <c r="C213" s="120" t="s">
        <v>164</v>
      </c>
      <c r="D213" s="333" t="s">
        <v>168</v>
      </c>
      <c r="E213" s="328"/>
      <c r="F213" s="177"/>
      <c r="G213" s="178"/>
      <c r="H213" s="63" t="s">
        <v>38</v>
      </c>
      <c r="I213" s="751" t="s">
        <v>191</v>
      </c>
      <c r="J213" s="713" t="s">
        <v>117</v>
      </c>
      <c r="K213" s="454">
        <f t="shared" si="42"/>
        <v>4</v>
      </c>
    </row>
    <row r="214" spans="2:11" ht="18" customHeight="1" x14ac:dyDescent="0.25">
      <c r="B214" s="207">
        <f t="shared" si="40"/>
        <v>37</v>
      </c>
      <c r="C214" s="120" t="s">
        <v>164</v>
      </c>
      <c r="D214" s="333" t="s">
        <v>169</v>
      </c>
      <c r="E214" s="328"/>
      <c r="F214" s="177"/>
      <c r="G214" s="178"/>
      <c r="H214" s="330" t="s">
        <v>38</v>
      </c>
      <c r="I214" s="771" t="s">
        <v>191</v>
      </c>
      <c r="J214" s="715" t="s">
        <v>117</v>
      </c>
      <c r="K214" s="454">
        <f t="shared" si="42"/>
        <v>5</v>
      </c>
    </row>
    <row r="215" spans="2:11" ht="18" customHeight="1" x14ac:dyDescent="0.25">
      <c r="B215" s="207">
        <f t="shared" si="40"/>
        <v>38</v>
      </c>
      <c r="C215" s="120" t="s">
        <v>164</v>
      </c>
      <c r="D215" s="333" t="s">
        <v>170</v>
      </c>
      <c r="E215" s="328"/>
      <c r="F215" s="177"/>
      <c r="G215" s="178"/>
      <c r="H215" s="63" t="s">
        <v>38</v>
      </c>
      <c r="I215" s="751" t="s">
        <v>191</v>
      </c>
      <c r="J215" s="713" t="s">
        <v>117</v>
      </c>
      <c r="K215" s="454">
        <f t="shared" si="42"/>
        <v>6</v>
      </c>
    </row>
    <row r="216" spans="2:11" ht="18" customHeight="1" x14ac:dyDescent="0.25">
      <c r="B216" s="207">
        <f t="shared" si="40"/>
        <v>39</v>
      </c>
      <c r="C216" s="120" t="s">
        <v>164</v>
      </c>
      <c r="D216" s="333" t="s">
        <v>171</v>
      </c>
      <c r="E216" s="176"/>
      <c r="F216" s="177"/>
      <c r="G216" s="178"/>
      <c r="H216" s="330" t="s">
        <v>38</v>
      </c>
      <c r="I216" s="771" t="s">
        <v>191</v>
      </c>
      <c r="J216" s="715" t="s">
        <v>117</v>
      </c>
      <c r="K216" s="454">
        <f t="shared" si="42"/>
        <v>7</v>
      </c>
    </row>
    <row r="217" spans="2:11" ht="18" customHeight="1" x14ac:dyDescent="0.25">
      <c r="B217" s="207">
        <f t="shared" si="40"/>
        <v>40</v>
      </c>
      <c r="C217" s="120" t="s">
        <v>164</v>
      </c>
      <c r="D217" s="334" t="s">
        <v>172</v>
      </c>
      <c r="E217" s="176"/>
      <c r="F217" s="177"/>
      <c r="G217" s="178"/>
      <c r="H217" s="63" t="s">
        <v>38</v>
      </c>
      <c r="I217" s="751" t="s">
        <v>191</v>
      </c>
      <c r="J217" s="713" t="s">
        <v>117</v>
      </c>
      <c r="K217" s="454">
        <f t="shared" si="42"/>
        <v>8</v>
      </c>
    </row>
    <row r="218" spans="2:11" ht="18" customHeight="1" x14ac:dyDescent="0.25">
      <c r="B218" s="207">
        <f t="shared" si="40"/>
        <v>41</v>
      </c>
      <c r="C218" s="120" t="s">
        <v>164</v>
      </c>
      <c r="D218" s="333" t="s">
        <v>173</v>
      </c>
      <c r="E218" s="176"/>
      <c r="F218" s="177"/>
      <c r="G218" s="178"/>
      <c r="H218" s="330" t="s">
        <v>38</v>
      </c>
      <c r="I218" s="771" t="s">
        <v>191</v>
      </c>
      <c r="J218" s="715" t="s">
        <v>117</v>
      </c>
      <c r="K218" s="454">
        <f>K217+1</f>
        <v>9</v>
      </c>
    </row>
    <row r="219" spans="2:11" ht="18" customHeight="1" x14ac:dyDescent="0.25">
      <c r="B219" s="207">
        <f t="shared" si="40"/>
        <v>42</v>
      </c>
      <c r="C219" s="120" t="s">
        <v>164</v>
      </c>
      <c r="D219" s="334" t="s">
        <v>174</v>
      </c>
      <c r="E219" s="176"/>
      <c r="F219" s="177"/>
      <c r="G219" s="178"/>
      <c r="H219" s="63" t="s">
        <v>38</v>
      </c>
      <c r="I219" s="751" t="s">
        <v>191</v>
      </c>
      <c r="J219" s="713" t="s">
        <v>117</v>
      </c>
      <c r="K219" s="454">
        <f t="shared" si="42"/>
        <v>10</v>
      </c>
    </row>
    <row r="220" spans="2:11" ht="18" customHeight="1" x14ac:dyDescent="0.25">
      <c r="B220" s="207">
        <f t="shared" si="40"/>
        <v>43</v>
      </c>
      <c r="C220" s="120" t="s">
        <v>164</v>
      </c>
      <c r="D220" s="333" t="s">
        <v>175</v>
      </c>
      <c r="E220" s="176"/>
      <c r="F220" s="177"/>
      <c r="G220" s="178"/>
      <c r="H220" s="330" t="s">
        <v>38</v>
      </c>
      <c r="I220" s="771" t="s">
        <v>191</v>
      </c>
      <c r="J220" s="715" t="s">
        <v>117</v>
      </c>
      <c r="K220" s="454">
        <f t="shared" si="42"/>
        <v>11</v>
      </c>
    </row>
    <row r="221" spans="2:11" ht="18" customHeight="1" x14ac:dyDescent="0.25">
      <c r="B221" s="207">
        <f t="shared" si="40"/>
        <v>44</v>
      </c>
      <c r="C221" s="120" t="s">
        <v>164</v>
      </c>
      <c r="D221" s="333" t="s">
        <v>176</v>
      </c>
      <c r="E221" s="176"/>
      <c r="F221" s="177"/>
      <c r="G221" s="178"/>
      <c r="H221" s="63" t="s">
        <v>38</v>
      </c>
      <c r="I221" s="751" t="s">
        <v>191</v>
      </c>
      <c r="J221" s="713" t="s">
        <v>117</v>
      </c>
      <c r="K221" s="454">
        <f t="shared" si="42"/>
        <v>12</v>
      </c>
    </row>
    <row r="222" spans="2:11" ht="18" customHeight="1" x14ac:dyDescent="0.25">
      <c r="B222" s="207">
        <f t="shared" si="40"/>
        <v>45</v>
      </c>
      <c r="C222" s="120" t="s">
        <v>164</v>
      </c>
      <c r="D222" s="333" t="s">
        <v>177</v>
      </c>
      <c r="E222" s="176"/>
      <c r="F222" s="177"/>
      <c r="G222" s="161"/>
      <c r="H222" s="330" t="s">
        <v>38</v>
      </c>
      <c r="I222" s="771" t="s">
        <v>191</v>
      </c>
      <c r="J222" s="715" t="s">
        <v>117</v>
      </c>
      <c r="K222" s="454">
        <f t="shared" si="42"/>
        <v>13</v>
      </c>
    </row>
    <row r="223" spans="2:11" ht="18" customHeight="1" x14ac:dyDescent="0.25">
      <c r="B223" s="207">
        <f>B222+1</f>
        <v>46</v>
      </c>
      <c r="C223" s="120" t="s">
        <v>164</v>
      </c>
      <c r="D223" s="333" t="s">
        <v>178</v>
      </c>
      <c r="E223" s="176"/>
      <c r="F223" s="177"/>
      <c r="G223" s="161"/>
      <c r="H223" s="63" t="s">
        <v>38</v>
      </c>
      <c r="I223" s="751" t="s">
        <v>191</v>
      </c>
      <c r="J223" s="713" t="s">
        <v>117</v>
      </c>
      <c r="K223" s="454">
        <f t="shared" si="42"/>
        <v>14</v>
      </c>
    </row>
    <row r="224" spans="2:11" ht="18" customHeight="1" x14ac:dyDescent="0.25">
      <c r="B224" s="207">
        <f>B223+1</f>
        <v>47</v>
      </c>
      <c r="C224" s="120" t="s">
        <v>164</v>
      </c>
      <c r="D224" s="333" t="s">
        <v>179</v>
      </c>
      <c r="E224" s="176"/>
      <c r="F224" s="177"/>
      <c r="G224" s="164"/>
      <c r="H224" s="63" t="s">
        <v>38</v>
      </c>
      <c r="I224" s="751" t="s">
        <v>191</v>
      </c>
      <c r="J224" s="713" t="s">
        <v>117</v>
      </c>
      <c r="K224" s="454">
        <f t="shared" si="42"/>
        <v>15</v>
      </c>
    </row>
    <row r="225" spans="2:11" ht="18" customHeight="1" x14ac:dyDescent="0.25">
      <c r="B225" s="207">
        <f t="shared" ref="B225:B232" si="43">B224+1</f>
        <v>48</v>
      </c>
      <c r="C225" s="121" t="s">
        <v>164</v>
      </c>
      <c r="D225" s="335" t="s">
        <v>180</v>
      </c>
      <c r="E225" s="249"/>
      <c r="F225" s="250"/>
      <c r="G225" s="164"/>
      <c r="H225" s="330" t="s">
        <v>38</v>
      </c>
      <c r="I225" s="771" t="s">
        <v>191</v>
      </c>
      <c r="J225" s="715" t="s">
        <v>117</v>
      </c>
      <c r="K225" s="454">
        <f t="shared" si="42"/>
        <v>16</v>
      </c>
    </row>
    <row r="226" spans="2:11" ht="18" customHeight="1" x14ac:dyDescent="0.25">
      <c r="B226" s="207">
        <f t="shared" si="43"/>
        <v>49</v>
      </c>
      <c r="C226" s="120" t="s">
        <v>164</v>
      </c>
      <c r="D226" s="333" t="s">
        <v>181</v>
      </c>
      <c r="E226" s="176"/>
      <c r="F226" s="177"/>
      <c r="G226" s="178"/>
      <c r="H226" s="63" t="s">
        <v>38</v>
      </c>
      <c r="I226" s="751" t="s">
        <v>191</v>
      </c>
      <c r="J226" s="713" t="s">
        <v>117</v>
      </c>
      <c r="K226" s="454">
        <f t="shared" si="42"/>
        <v>17</v>
      </c>
    </row>
    <row r="227" spans="2:11" ht="18" customHeight="1" x14ac:dyDescent="0.25">
      <c r="B227" s="207">
        <f t="shared" si="43"/>
        <v>50</v>
      </c>
      <c r="C227" s="121" t="s">
        <v>164</v>
      </c>
      <c r="D227" s="335" t="s">
        <v>182</v>
      </c>
      <c r="E227" s="249"/>
      <c r="F227" s="250"/>
      <c r="G227" s="331"/>
      <c r="H227" s="330" t="s">
        <v>38</v>
      </c>
      <c r="I227" s="771" t="s">
        <v>191</v>
      </c>
      <c r="J227" s="715" t="s">
        <v>117</v>
      </c>
      <c r="K227" s="454">
        <f t="shared" si="42"/>
        <v>18</v>
      </c>
    </row>
    <row r="228" spans="2:11" ht="18" customHeight="1" x14ac:dyDescent="0.25">
      <c r="B228" s="207">
        <f t="shared" si="43"/>
        <v>51</v>
      </c>
      <c r="C228" s="120" t="s">
        <v>164</v>
      </c>
      <c r="D228" s="333" t="s">
        <v>183</v>
      </c>
      <c r="E228" s="176"/>
      <c r="F228" s="177"/>
      <c r="G228" s="178"/>
      <c r="H228" s="63" t="s">
        <v>38</v>
      </c>
      <c r="I228" s="751" t="s">
        <v>191</v>
      </c>
      <c r="J228" s="713" t="s">
        <v>117</v>
      </c>
      <c r="K228" s="454">
        <f t="shared" si="42"/>
        <v>19</v>
      </c>
    </row>
    <row r="229" spans="2:11" ht="18" customHeight="1" x14ac:dyDescent="0.25">
      <c r="B229" s="207">
        <f t="shared" si="43"/>
        <v>52</v>
      </c>
      <c r="C229" s="120" t="s">
        <v>164</v>
      </c>
      <c r="D229" s="333" t="s">
        <v>184</v>
      </c>
      <c r="E229" s="176"/>
      <c r="F229" s="177"/>
      <c r="G229" s="178"/>
      <c r="H229" s="63" t="s">
        <v>38</v>
      </c>
      <c r="I229" s="751" t="s">
        <v>191</v>
      </c>
      <c r="J229" s="713" t="s">
        <v>117</v>
      </c>
      <c r="K229" s="454">
        <f t="shared" si="42"/>
        <v>20</v>
      </c>
    </row>
    <row r="230" spans="2:11" ht="18" customHeight="1" x14ac:dyDescent="0.25">
      <c r="B230" s="207">
        <f t="shared" si="43"/>
        <v>53</v>
      </c>
      <c r="C230" s="121" t="s">
        <v>164</v>
      </c>
      <c r="D230" s="335" t="s">
        <v>185</v>
      </c>
      <c r="E230" s="249"/>
      <c r="F230" s="250"/>
      <c r="G230" s="331"/>
      <c r="H230" s="330" t="s">
        <v>38</v>
      </c>
      <c r="I230" s="771" t="s">
        <v>191</v>
      </c>
      <c r="J230" s="715" t="s">
        <v>117</v>
      </c>
      <c r="K230" s="454">
        <f t="shared" si="42"/>
        <v>21</v>
      </c>
    </row>
    <row r="231" spans="2:11" ht="18" customHeight="1" x14ac:dyDescent="0.25">
      <c r="B231" s="207">
        <f t="shared" si="43"/>
        <v>54</v>
      </c>
      <c r="C231" s="120" t="s">
        <v>164</v>
      </c>
      <c r="D231" s="333" t="s">
        <v>186</v>
      </c>
      <c r="E231" s="272"/>
      <c r="F231" s="272"/>
      <c r="G231" s="336"/>
      <c r="H231" s="63" t="s">
        <v>38</v>
      </c>
      <c r="I231" s="751" t="s">
        <v>191</v>
      </c>
      <c r="J231" s="713" t="s">
        <v>117</v>
      </c>
      <c r="K231" s="454">
        <f t="shared" si="42"/>
        <v>22</v>
      </c>
    </row>
    <row r="232" spans="2:11" ht="18" customHeight="1" x14ac:dyDescent="0.25">
      <c r="B232" s="207">
        <f t="shared" si="43"/>
        <v>55</v>
      </c>
      <c r="C232" s="120" t="s">
        <v>164</v>
      </c>
      <c r="D232" s="333" t="s">
        <v>187</v>
      </c>
      <c r="E232" s="272"/>
      <c r="F232" s="272"/>
      <c r="G232" s="336"/>
      <c r="H232" s="63" t="s">
        <v>38</v>
      </c>
      <c r="I232" s="751" t="s">
        <v>191</v>
      </c>
      <c r="J232" s="713" t="s">
        <v>117</v>
      </c>
      <c r="K232" s="454">
        <f t="shared" si="42"/>
        <v>23</v>
      </c>
    </row>
    <row r="233" spans="2:11" ht="18" customHeight="1" x14ac:dyDescent="0.25">
      <c r="B233" s="207">
        <f t="shared" ref="B233:B260" si="44">B232+1</f>
        <v>56</v>
      </c>
      <c r="C233" s="121" t="s">
        <v>164</v>
      </c>
      <c r="D233" s="335" t="s">
        <v>188</v>
      </c>
      <c r="E233" s="273"/>
      <c r="F233" s="273"/>
      <c r="G233" s="337"/>
      <c r="H233" s="330" t="s">
        <v>38</v>
      </c>
      <c r="I233" s="771" t="s">
        <v>191</v>
      </c>
      <c r="J233" s="715" t="s">
        <v>117</v>
      </c>
      <c r="K233" s="454">
        <f t="shared" si="42"/>
        <v>24</v>
      </c>
    </row>
    <row r="234" spans="2:11" ht="18" customHeight="1" x14ac:dyDescent="0.25">
      <c r="B234" s="207">
        <f t="shared" si="44"/>
        <v>57</v>
      </c>
      <c r="C234" s="120" t="s">
        <v>164</v>
      </c>
      <c r="D234" s="333" t="s">
        <v>189</v>
      </c>
      <c r="E234" s="272"/>
      <c r="F234" s="272"/>
      <c r="G234" s="336"/>
      <c r="H234" s="63" t="s">
        <v>38</v>
      </c>
      <c r="I234" s="751" t="s">
        <v>191</v>
      </c>
      <c r="J234" s="713" t="s">
        <v>117</v>
      </c>
      <c r="K234" s="454">
        <f t="shared" si="42"/>
        <v>25</v>
      </c>
    </row>
    <row r="235" spans="2:11" ht="18" customHeight="1" thickBot="1" x14ac:dyDescent="0.3">
      <c r="B235" s="206">
        <f t="shared" si="44"/>
        <v>58</v>
      </c>
      <c r="C235" s="210" t="s">
        <v>164</v>
      </c>
      <c r="D235" s="338" t="s">
        <v>190</v>
      </c>
      <c r="E235" s="339"/>
      <c r="F235" s="339"/>
      <c r="G235" s="340"/>
      <c r="H235" s="85" t="s">
        <v>38</v>
      </c>
      <c r="I235" s="774" t="s">
        <v>191</v>
      </c>
      <c r="J235" s="704" t="s">
        <v>117</v>
      </c>
      <c r="K235" s="454">
        <f t="shared" si="42"/>
        <v>26</v>
      </c>
    </row>
    <row r="236" spans="2:11" ht="18" customHeight="1" x14ac:dyDescent="0.25">
      <c r="B236" s="207">
        <f t="shared" si="44"/>
        <v>59</v>
      </c>
      <c r="C236" s="134" t="s">
        <v>493</v>
      </c>
      <c r="D236" s="12" t="s">
        <v>494</v>
      </c>
      <c r="E236" s="13"/>
      <c r="F236" s="14"/>
      <c r="G236" s="15"/>
      <c r="H236" s="77" t="s">
        <v>38</v>
      </c>
      <c r="I236" s="752"/>
      <c r="J236" s="715"/>
      <c r="K236" s="652">
        <f>1</f>
        <v>1</v>
      </c>
    </row>
    <row r="237" spans="2:11" ht="18" customHeight="1" x14ac:dyDescent="0.25">
      <c r="B237" s="207">
        <f t="shared" si="44"/>
        <v>60</v>
      </c>
      <c r="C237" s="120" t="s">
        <v>493</v>
      </c>
      <c r="D237" s="17" t="s">
        <v>495</v>
      </c>
      <c r="E237" s="18"/>
      <c r="F237" s="19"/>
      <c r="G237" s="20"/>
      <c r="H237" s="78" t="s">
        <v>38</v>
      </c>
      <c r="I237" s="752"/>
      <c r="J237" s="715"/>
      <c r="K237" s="454">
        <f>K236+1</f>
        <v>2</v>
      </c>
    </row>
    <row r="238" spans="2:11" ht="18" customHeight="1" x14ac:dyDescent="0.25">
      <c r="B238" s="207">
        <f t="shared" si="44"/>
        <v>61</v>
      </c>
      <c r="C238" s="120" t="s">
        <v>493</v>
      </c>
      <c r="D238" s="17" t="s">
        <v>496</v>
      </c>
      <c r="E238" s="18"/>
      <c r="F238" s="19"/>
      <c r="G238" s="20"/>
      <c r="H238" s="82" t="s">
        <v>38</v>
      </c>
      <c r="I238" s="752"/>
      <c r="J238" s="715"/>
      <c r="K238" s="454">
        <f t="shared" ref="K238:K249" si="45">K237+1</f>
        <v>3</v>
      </c>
    </row>
    <row r="239" spans="2:11" ht="18" customHeight="1" x14ac:dyDescent="0.25">
      <c r="B239" s="207">
        <f t="shared" si="44"/>
        <v>62</v>
      </c>
      <c r="C239" s="120" t="s">
        <v>493</v>
      </c>
      <c r="D239" s="17" t="s">
        <v>497</v>
      </c>
      <c r="E239" s="18"/>
      <c r="F239" s="19"/>
      <c r="G239" s="20"/>
      <c r="H239" s="238" t="s">
        <v>38</v>
      </c>
      <c r="I239" s="752"/>
      <c r="J239" s="715"/>
      <c r="K239" s="454">
        <f t="shared" si="45"/>
        <v>4</v>
      </c>
    </row>
    <row r="240" spans="2:11" ht="18" customHeight="1" x14ac:dyDescent="0.25">
      <c r="B240" s="207">
        <f t="shared" si="44"/>
        <v>63</v>
      </c>
      <c r="C240" s="120" t="s">
        <v>493</v>
      </c>
      <c r="D240" s="17" t="s">
        <v>498</v>
      </c>
      <c r="E240" s="18"/>
      <c r="F240" s="19"/>
      <c r="G240" s="21"/>
      <c r="H240" s="78" t="s">
        <v>38</v>
      </c>
      <c r="I240" s="752"/>
      <c r="J240" s="715"/>
      <c r="K240" s="454">
        <f t="shared" si="45"/>
        <v>5</v>
      </c>
    </row>
    <row r="241" spans="2:11" ht="18" customHeight="1" x14ac:dyDescent="0.25">
      <c r="B241" s="207">
        <f t="shared" si="44"/>
        <v>64</v>
      </c>
      <c r="C241" s="120" t="s">
        <v>493</v>
      </c>
      <c r="D241" s="17" t="s">
        <v>499</v>
      </c>
      <c r="E241" s="18"/>
      <c r="F241" s="19"/>
      <c r="G241" s="21"/>
      <c r="H241" s="82" t="s">
        <v>38</v>
      </c>
      <c r="I241" s="752"/>
      <c r="J241" s="715"/>
      <c r="K241" s="454">
        <f t="shared" si="45"/>
        <v>6</v>
      </c>
    </row>
    <row r="242" spans="2:11" ht="18" customHeight="1" x14ac:dyDescent="0.25">
      <c r="B242" s="207">
        <f t="shared" si="44"/>
        <v>65</v>
      </c>
      <c r="C242" s="120" t="s">
        <v>493</v>
      </c>
      <c r="D242" s="79" t="s">
        <v>507</v>
      </c>
      <c r="E242" s="62"/>
      <c r="F242" s="63"/>
      <c r="G242" s="64"/>
      <c r="H242" s="78" t="s">
        <v>38</v>
      </c>
      <c r="I242" s="752"/>
      <c r="J242" s="715"/>
      <c r="K242" s="454">
        <f t="shared" si="45"/>
        <v>7</v>
      </c>
    </row>
    <row r="243" spans="2:11" ht="18" customHeight="1" x14ac:dyDescent="0.25">
      <c r="B243" s="207">
        <f t="shared" si="44"/>
        <v>66</v>
      </c>
      <c r="C243" s="120" t="s">
        <v>493</v>
      </c>
      <c r="D243" s="17" t="s">
        <v>500</v>
      </c>
      <c r="E243" s="18"/>
      <c r="F243" s="19"/>
      <c r="G243" s="20"/>
      <c r="H243" s="238" t="s">
        <v>38</v>
      </c>
      <c r="I243" s="752"/>
      <c r="J243" s="715"/>
      <c r="K243" s="454">
        <f t="shared" si="45"/>
        <v>8</v>
      </c>
    </row>
    <row r="244" spans="2:11" ht="18" customHeight="1" x14ac:dyDescent="0.25">
      <c r="B244" s="207">
        <f t="shared" si="44"/>
        <v>67</v>
      </c>
      <c r="C244" s="120" t="s">
        <v>493</v>
      </c>
      <c r="D244" s="17" t="s">
        <v>501</v>
      </c>
      <c r="E244" s="18"/>
      <c r="F244" s="19"/>
      <c r="G244" s="20"/>
      <c r="H244" s="78" t="s">
        <v>38</v>
      </c>
      <c r="I244" s="752"/>
      <c r="J244" s="715"/>
      <c r="K244" s="454">
        <f>K243+1</f>
        <v>9</v>
      </c>
    </row>
    <row r="245" spans="2:11" ht="18" customHeight="1" x14ac:dyDescent="0.25">
      <c r="B245" s="207">
        <f t="shared" si="44"/>
        <v>68</v>
      </c>
      <c r="C245" s="120" t="s">
        <v>493</v>
      </c>
      <c r="D245" s="17" t="s">
        <v>502</v>
      </c>
      <c r="E245" s="18"/>
      <c r="F245" s="19"/>
      <c r="G245" s="20"/>
      <c r="H245" s="82" t="s">
        <v>38</v>
      </c>
      <c r="I245" s="752"/>
      <c r="J245" s="715"/>
      <c r="K245" s="454">
        <f t="shared" si="45"/>
        <v>10</v>
      </c>
    </row>
    <row r="246" spans="2:11" ht="18" customHeight="1" x14ac:dyDescent="0.25">
      <c r="B246" s="207">
        <f t="shared" si="44"/>
        <v>69</v>
      </c>
      <c r="C246" s="120" t="s">
        <v>493</v>
      </c>
      <c r="D246" s="17" t="s">
        <v>503</v>
      </c>
      <c r="E246" s="18"/>
      <c r="F246" s="19"/>
      <c r="G246" s="20"/>
      <c r="H246" s="238" t="s">
        <v>38</v>
      </c>
      <c r="I246" s="752"/>
      <c r="J246" s="715"/>
      <c r="K246" s="454">
        <f t="shared" si="45"/>
        <v>11</v>
      </c>
    </row>
    <row r="247" spans="2:11" ht="18" customHeight="1" x14ac:dyDescent="0.25">
      <c r="B247" s="207">
        <f t="shared" si="44"/>
        <v>70</v>
      </c>
      <c r="C247" s="120" t="s">
        <v>493</v>
      </c>
      <c r="D247" s="17" t="s">
        <v>504</v>
      </c>
      <c r="E247" s="18"/>
      <c r="F247" s="19"/>
      <c r="G247" s="20"/>
      <c r="H247" s="78" t="s">
        <v>38</v>
      </c>
      <c r="I247" s="752"/>
      <c r="J247" s="715"/>
      <c r="K247" s="454">
        <f t="shared" si="45"/>
        <v>12</v>
      </c>
    </row>
    <row r="248" spans="2:11" ht="18" customHeight="1" x14ac:dyDescent="0.25">
      <c r="B248" s="207">
        <f t="shared" si="44"/>
        <v>71</v>
      </c>
      <c r="C248" s="120" t="s">
        <v>493</v>
      </c>
      <c r="D248" s="17" t="s">
        <v>505</v>
      </c>
      <c r="E248" s="18"/>
      <c r="F248" s="19"/>
      <c r="G248" s="20"/>
      <c r="H248" s="78" t="s">
        <v>38</v>
      </c>
      <c r="I248" s="752"/>
      <c r="J248" s="715"/>
      <c r="K248" s="454">
        <f t="shared" si="45"/>
        <v>13</v>
      </c>
    </row>
    <row r="249" spans="2:11" ht="18" customHeight="1" thickBot="1" x14ac:dyDescent="0.3">
      <c r="B249" s="205">
        <f t="shared" si="44"/>
        <v>72</v>
      </c>
      <c r="C249" s="528" t="s">
        <v>493</v>
      </c>
      <c r="D249" s="529" t="s">
        <v>506</v>
      </c>
      <c r="E249" s="209"/>
      <c r="F249" s="140"/>
      <c r="G249" s="141"/>
      <c r="H249" s="571" t="s">
        <v>38</v>
      </c>
      <c r="I249" s="752"/>
      <c r="J249" s="715"/>
      <c r="K249" s="454">
        <f t="shared" si="45"/>
        <v>14</v>
      </c>
    </row>
    <row r="250" spans="2:11" ht="18" customHeight="1" thickBot="1" x14ac:dyDescent="0.3">
      <c r="B250" s="654">
        <f t="shared" si="44"/>
        <v>73</v>
      </c>
      <c r="C250" s="208" t="s">
        <v>192</v>
      </c>
      <c r="D250" s="655" t="s">
        <v>193</v>
      </c>
      <c r="E250" s="218"/>
      <c r="F250" s="219"/>
      <c r="G250" s="220"/>
      <c r="H250" s="656" t="s">
        <v>117</v>
      </c>
      <c r="I250" s="825" t="s">
        <v>117</v>
      </c>
      <c r="J250" s="826" t="s">
        <v>128</v>
      </c>
      <c r="K250" s="652">
        <f>1</f>
        <v>1</v>
      </c>
    </row>
    <row r="251" spans="2:11" ht="18" customHeight="1" x14ac:dyDescent="0.25">
      <c r="B251" s="659">
        <f t="shared" si="44"/>
        <v>74</v>
      </c>
      <c r="C251" s="662" t="s">
        <v>508</v>
      </c>
      <c r="D251" s="661" t="s">
        <v>513</v>
      </c>
      <c r="E251" s="325"/>
      <c r="F251" s="326"/>
      <c r="G251" s="327"/>
      <c r="H251" s="484" t="s">
        <v>117</v>
      </c>
      <c r="I251" s="827"/>
      <c r="J251" s="720"/>
      <c r="K251" s="419">
        <f>1</f>
        <v>1</v>
      </c>
    </row>
    <row r="252" spans="2:11" ht="18" customHeight="1" x14ac:dyDescent="0.25">
      <c r="B252" s="207">
        <f t="shared" si="44"/>
        <v>75</v>
      </c>
      <c r="C252" s="60" t="s">
        <v>508</v>
      </c>
      <c r="D252" s="18" t="s">
        <v>512</v>
      </c>
      <c r="E252" s="18"/>
      <c r="F252" s="19"/>
      <c r="G252" s="268"/>
      <c r="H252" s="136" t="s">
        <v>117</v>
      </c>
      <c r="I252" s="828"/>
      <c r="J252" s="710"/>
      <c r="K252" s="282">
        <f>K251+1</f>
        <v>2</v>
      </c>
    </row>
    <row r="253" spans="2:11" ht="18" customHeight="1" x14ac:dyDescent="0.25">
      <c r="B253" s="207">
        <f t="shared" si="44"/>
        <v>76</v>
      </c>
      <c r="C253" s="293" t="s">
        <v>508</v>
      </c>
      <c r="D253" s="657" t="s">
        <v>510</v>
      </c>
      <c r="E253" s="95"/>
      <c r="F253" s="94"/>
      <c r="G253" s="96"/>
      <c r="H253" s="365" t="s">
        <v>117</v>
      </c>
      <c r="I253" s="829"/>
      <c r="J253" s="721"/>
      <c r="K253" s="282">
        <f t="shared" ref="K253:K256" si="46">K252+1</f>
        <v>3</v>
      </c>
    </row>
    <row r="254" spans="2:11" ht="18" customHeight="1" x14ac:dyDescent="0.25">
      <c r="B254" s="207">
        <f t="shared" si="44"/>
        <v>77</v>
      </c>
      <c r="C254" s="60" t="s">
        <v>508</v>
      </c>
      <c r="D254" s="474" t="s">
        <v>509</v>
      </c>
      <c r="E254" s="18"/>
      <c r="F254" s="19"/>
      <c r="G254" s="268"/>
      <c r="H254" s="136" t="s">
        <v>117</v>
      </c>
      <c r="I254" s="828"/>
      <c r="J254" s="710"/>
      <c r="K254" s="282">
        <f t="shared" si="46"/>
        <v>4</v>
      </c>
    </row>
    <row r="255" spans="2:11" ht="18" customHeight="1" x14ac:dyDescent="0.25">
      <c r="B255" s="207">
        <f t="shared" si="44"/>
        <v>78</v>
      </c>
      <c r="C255" s="221" t="s">
        <v>508</v>
      </c>
      <c r="D255" s="359" t="s">
        <v>488</v>
      </c>
      <c r="E255" s="359"/>
      <c r="F255" s="378"/>
      <c r="G255" s="473"/>
      <c r="H255" s="136" t="s">
        <v>223</v>
      </c>
      <c r="I255" s="830"/>
      <c r="J255" s="770"/>
      <c r="K255" s="282">
        <f t="shared" si="46"/>
        <v>5</v>
      </c>
    </row>
    <row r="256" spans="2:11" ht="18" customHeight="1" thickBot="1" x14ac:dyDescent="0.3">
      <c r="B256" s="206">
        <f t="shared" si="44"/>
        <v>79</v>
      </c>
      <c r="C256" s="237" t="s">
        <v>508</v>
      </c>
      <c r="D256" s="660" t="s">
        <v>511</v>
      </c>
      <c r="E256" s="127"/>
      <c r="F256" s="128"/>
      <c r="G256" s="411"/>
      <c r="H256" s="183" t="s">
        <v>117</v>
      </c>
      <c r="I256" s="831"/>
      <c r="J256" s="722"/>
      <c r="K256" s="420">
        <f t="shared" si="46"/>
        <v>6</v>
      </c>
    </row>
    <row r="257" spans="2:11" ht="18" customHeight="1" x14ac:dyDescent="0.25">
      <c r="B257" s="291">
        <f t="shared" si="44"/>
        <v>80</v>
      </c>
      <c r="C257" s="658" t="s">
        <v>222</v>
      </c>
      <c r="D257" s="531" t="s">
        <v>194</v>
      </c>
      <c r="E257" s="185"/>
      <c r="F257" s="185"/>
      <c r="G257" s="185"/>
      <c r="H257" s="351" t="s">
        <v>41</v>
      </c>
      <c r="I257" s="832" t="s">
        <v>163</v>
      </c>
      <c r="J257" s="833" t="s">
        <v>94</v>
      </c>
      <c r="K257" s="652">
        <f>1</f>
        <v>1</v>
      </c>
    </row>
    <row r="258" spans="2:11" ht="18" customHeight="1" x14ac:dyDescent="0.25">
      <c r="B258" s="65">
        <f t="shared" si="44"/>
        <v>81</v>
      </c>
      <c r="C258" s="354" t="s">
        <v>222</v>
      </c>
      <c r="D258" s="312" t="s">
        <v>195</v>
      </c>
      <c r="E258" s="186"/>
      <c r="F258" s="186"/>
      <c r="G258" s="186"/>
      <c r="H258" s="345" t="s">
        <v>41</v>
      </c>
      <c r="I258" s="834" t="s">
        <v>54</v>
      </c>
      <c r="J258" s="835" t="s">
        <v>191</v>
      </c>
      <c r="K258" s="454">
        <f>K257+1</f>
        <v>2</v>
      </c>
    </row>
    <row r="259" spans="2:11" ht="18" customHeight="1" x14ac:dyDescent="0.25">
      <c r="B259" s="65">
        <f t="shared" si="44"/>
        <v>82</v>
      </c>
      <c r="C259" s="354" t="s">
        <v>222</v>
      </c>
      <c r="D259" s="312" t="s">
        <v>196</v>
      </c>
      <c r="E259" s="185"/>
      <c r="F259" s="185"/>
      <c r="G259" s="185"/>
      <c r="H259" s="345" t="s">
        <v>41</v>
      </c>
      <c r="I259" s="834" t="s">
        <v>223</v>
      </c>
      <c r="J259" s="835" t="s">
        <v>33</v>
      </c>
      <c r="K259" s="454">
        <f t="shared" ref="K259:K285" si="47">K258+1</f>
        <v>3</v>
      </c>
    </row>
    <row r="260" spans="2:11" ht="18" customHeight="1" x14ac:dyDescent="0.25">
      <c r="B260" s="65">
        <f t="shared" si="44"/>
        <v>83</v>
      </c>
      <c r="C260" s="354" t="s">
        <v>222</v>
      </c>
      <c r="D260" s="312" t="s">
        <v>197</v>
      </c>
      <c r="E260" s="190"/>
      <c r="F260" s="185"/>
      <c r="G260" s="185"/>
      <c r="H260" s="345" t="s">
        <v>41</v>
      </c>
      <c r="I260" s="834" t="s">
        <v>72</v>
      </c>
      <c r="J260" s="835" t="s">
        <v>48</v>
      </c>
      <c r="K260" s="454">
        <f t="shared" si="47"/>
        <v>4</v>
      </c>
    </row>
    <row r="261" spans="2:11" ht="18" customHeight="1" x14ac:dyDescent="0.25">
      <c r="B261" s="65">
        <f>B260+1</f>
        <v>84</v>
      </c>
      <c r="C261" s="354" t="s">
        <v>222</v>
      </c>
      <c r="D261" s="312" t="s">
        <v>198</v>
      </c>
      <c r="E261" s="189"/>
      <c r="F261" s="186"/>
      <c r="G261" s="186"/>
      <c r="H261" s="345" t="s">
        <v>41</v>
      </c>
      <c r="I261" s="834" t="s">
        <v>48</v>
      </c>
      <c r="J261" s="835" t="s">
        <v>51</v>
      </c>
      <c r="K261" s="454">
        <f t="shared" si="47"/>
        <v>5</v>
      </c>
    </row>
    <row r="262" spans="2:11" ht="18" customHeight="1" x14ac:dyDescent="0.25">
      <c r="B262" s="65">
        <f>B261+1</f>
        <v>85</v>
      </c>
      <c r="C262" s="354" t="s">
        <v>222</v>
      </c>
      <c r="D262" s="312" t="s">
        <v>199</v>
      </c>
      <c r="E262" s="190"/>
      <c r="F262" s="185"/>
      <c r="G262" s="185"/>
      <c r="H262" s="345" t="s">
        <v>41</v>
      </c>
      <c r="I262" s="834" t="s">
        <v>37</v>
      </c>
      <c r="J262" s="835" t="s">
        <v>38</v>
      </c>
      <c r="K262" s="454">
        <f t="shared" si="47"/>
        <v>6</v>
      </c>
    </row>
    <row r="263" spans="2:11" ht="18" customHeight="1" x14ac:dyDescent="0.25">
      <c r="B263" s="65">
        <f t="shared" ref="B263:B274" si="48">B262+1</f>
        <v>86</v>
      </c>
      <c r="C263" s="354" t="s">
        <v>222</v>
      </c>
      <c r="D263" s="312" t="s">
        <v>200</v>
      </c>
      <c r="E263" s="189"/>
      <c r="F263" s="186"/>
      <c r="G263" s="186"/>
      <c r="H263" s="345" t="s">
        <v>41</v>
      </c>
      <c r="I263" s="834" t="s">
        <v>51</v>
      </c>
      <c r="J263" s="835" t="s">
        <v>163</v>
      </c>
      <c r="K263" s="454">
        <f t="shared" si="47"/>
        <v>7</v>
      </c>
    </row>
    <row r="264" spans="2:11" ht="18" customHeight="1" x14ac:dyDescent="0.25">
      <c r="B264" s="65">
        <f t="shared" si="48"/>
        <v>87</v>
      </c>
      <c r="C264" s="354" t="s">
        <v>222</v>
      </c>
      <c r="D264" s="312" t="s">
        <v>201</v>
      </c>
      <c r="E264" s="190"/>
      <c r="F264" s="185"/>
      <c r="G264" s="185"/>
      <c r="H264" s="345" t="s">
        <v>41</v>
      </c>
      <c r="I264" s="834" t="s">
        <v>59</v>
      </c>
      <c r="J264" s="835" t="s">
        <v>58</v>
      </c>
      <c r="K264" s="454">
        <f>K263+1</f>
        <v>8</v>
      </c>
    </row>
    <row r="265" spans="2:11" ht="18" customHeight="1" x14ac:dyDescent="0.25">
      <c r="B265" s="65">
        <f t="shared" si="48"/>
        <v>88</v>
      </c>
      <c r="C265" s="354" t="s">
        <v>222</v>
      </c>
      <c r="D265" s="312" t="s">
        <v>202</v>
      </c>
      <c r="E265" s="189"/>
      <c r="F265" s="186"/>
      <c r="G265" s="186"/>
      <c r="H265" s="345" t="s">
        <v>41</v>
      </c>
      <c r="I265" s="834" t="s">
        <v>128</v>
      </c>
      <c r="J265" s="835" t="s">
        <v>72</v>
      </c>
      <c r="K265" s="454">
        <f t="shared" si="47"/>
        <v>9</v>
      </c>
    </row>
    <row r="266" spans="2:11" ht="18" customHeight="1" x14ac:dyDescent="0.25">
      <c r="B266" s="65">
        <f t="shared" si="48"/>
        <v>89</v>
      </c>
      <c r="C266" s="354" t="s">
        <v>222</v>
      </c>
      <c r="D266" s="312" t="s">
        <v>203</v>
      </c>
      <c r="E266" s="190"/>
      <c r="F266" s="185"/>
      <c r="G266" s="185"/>
      <c r="H266" s="345" t="s">
        <v>41</v>
      </c>
      <c r="I266" s="834" t="s">
        <v>59</v>
      </c>
      <c r="J266" s="835" t="s">
        <v>58</v>
      </c>
      <c r="K266" s="454">
        <f t="shared" si="47"/>
        <v>10</v>
      </c>
    </row>
    <row r="267" spans="2:11" ht="18" customHeight="1" x14ac:dyDescent="0.25">
      <c r="B267" s="65">
        <f t="shared" si="48"/>
        <v>90</v>
      </c>
      <c r="C267" s="354" t="s">
        <v>222</v>
      </c>
      <c r="D267" s="312" t="s">
        <v>204</v>
      </c>
      <c r="E267" s="189"/>
      <c r="F267" s="186"/>
      <c r="G267" s="186"/>
      <c r="H267" s="345" t="s">
        <v>41</v>
      </c>
      <c r="I267" s="834" t="s">
        <v>76</v>
      </c>
      <c r="J267" s="835" t="s">
        <v>71</v>
      </c>
      <c r="K267" s="454">
        <f t="shared" si="47"/>
        <v>11</v>
      </c>
    </row>
    <row r="268" spans="2:11" ht="18" customHeight="1" x14ac:dyDescent="0.25">
      <c r="B268" s="65">
        <f t="shared" si="48"/>
        <v>91</v>
      </c>
      <c r="C268" s="354" t="s">
        <v>222</v>
      </c>
      <c r="D268" s="312" t="s">
        <v>205</v>
      </c>
      <c r="E268" s="190"/>
      <c r="F268" s="185"/>
      <c r="G268" s="185"/>
      <c r="H268" s="345" t="s">
        <v>41</v>
      </c>
      <c r="I268" s="834" t="s">
        <v>54</v>
      </c>
      <c r="J268" s="835" t="s">
        <v>191</v>
      </c>
      <c r="K268" s="454">
        <f t="shared" si="47"/>
        <v>12</v>
      </c>
    </row>
    <row r="269" spans="2:11" ht="18" customHeight="1" x14ac:dyDescent="0.25">
      <c r="B269" s="65">
        <f t="shared" si="48"/>
        <v>92</v>
      </c>
      <c r="C269" s="866" t="s">
        <v>222</v>
      </c>
      <c r="D269" s="312" t="s">
        <v>663</v>
      </c>
      <c r="E269" s="867"/>
      <c r="F269" s="867"/>
      <c r="G269" s="867"/>
      <c r="H269" s="868" t="s">
        <v>41</v>
      </c>
      <c r="I269" s="834"/>
      <c r="J269" s="835"/>
      <c r="K269" s="454">
        <f t="shared" si="47"/>
        <v>13</v>
      </c>
    </row>
    <row r="270" spans="2:11" ht="18" customHeight="1" x14ac:dyDescent="0.25">
      <c r="B270" s="65">
        <f t="shared" si="48"/>
        <v>93</v>
      </c>
      <c r="C270" s="354" t="s">
        <v>222</v>
      </c>
      <c r="D270" s="312" t="s">
        <v>206</v>
      </c>
      <c r="E270" s="189"/>
      <c r="F270" s="186"/>
      <c r="G270" s="186"/>
      <c r="H270" s="345" t="s">
        <v>41</v>
      </c>
      <c r="I270" s="834" t="s">
        <v>48</v>
      </c>
      <c r="J270" s="835" t="s">
        <v>51</v>
      </c>
      <c r="K270" s="454">
        <f t="shared" si="47"/>
        <v>14</v>
      </c>
    </row>
    <row r="271" spans="2:11" ht="18" customHeight="1" x14ac:dyDescent="0.25">
      <c r="B271" s="65">
        <f t="shared" si="48"/>
        <v>94</v>
      </c>
      <c r="C271" s="354" t="s">
        <v>222</v>
      </c>
      <c r="D271" s="312" t="s">
        <v>207</v>
      </c>
      <c r="E271" s="190"/>
      <c r="F271" s="185"/>
      <c r="G271" s="185"/>
      <c r="H271" s="345" t="s">
        <v>41</v>
      </c>
      <c r="I271" s="834" t="s">
        <v>38</v>
      </c>
      <c r="J271" s="835" t="s">
        <v>54</v>
      </c>
      <c r="K271" s="454">
        <f t="shared" si="47"/>
        <v>15</v>
      </c>
    </row>
    <row r="272" spans="2:11" ht="18" customHeight="1" x14ac:dyDescent="0.25">
      <c r="B272" s="65">
        <f t="shared" si="48"/>
        <v>95</v>
      </c>
      <c r="C272" s="354" t="s">
        <v>222</v>
      </c>
      <c r="D272" s="312" t="s">
        <v>208</v>
      </c>
      <c r="E272" s="189"/>
      <c r="F272" s="186"/>
      <c r="G272" s="186"/>
      <c r="H272" s="345" t="s">
        <v>41</v>
      </c>
      <c r="I272" s="834" t="s">
        <v>58</v>
      </c>
      <c r="J272" s="835" t="s">
        <v>35</v>
      </c>
      <c r="K272" s="454">
        <f t="shared" si="47"/>
        <v>16</v>
      </c>
    </row>
    <row r="273" spans="1:11" ht="18" customHeight="1" x14ac:dyDescent="0.25">
      <c r="B273" s="65">
        <f t="shared" si="48"/>
        <v>96</v>
      </c>
      <c r="C273" s="354" t="s">
        <v>222</v>
      </c>
      <c r="D273" s="312" t="s">
        <v>209</v>
      </c>
      <c r="E273" s="189"/>
      <c r="F273" s="186"/>
      <c r="G273" s="186"/>
      <c r="H273" s="345" t="s">
        <v>41</v>
      </c>
      <c r="I273" s="834" t="s">
        <v>64</v>
      </c>
      <c r="J273" s="835" t="s">
        <v>37</v>
      </c>
      <c r="K273" s="454">
        <f t="shared" si="47"/>
        <v>17</v>
      </c>
    </row>
    <row r="274" spans="1:11" ht="18" customHeight="1" x14ac:dyDescent="0.25">
      <c r="B274" s="65">
        <f t="shared" si="48"/>
        <v>97</v>
      </c>
      <c r="C274" s="354" t="s">
        <v>222</v>
      </c>
      <c r="D274" s="312" t="s">
        <v>210</v>
      </c>
      <c r="E274" s="240"/>
      <c r="F274" s="240"/>
      <c r="G274" s="240"/>
      <c r="H274" s="345" t="s">
        <v>41</v>
      </c>
      <c r="I274" s="834" t="s">
        <v>51</v>
      </c>
      <c r="J274" s="835" t="s">
        <v>163</v>
      </c>
      <c r="K274" s="454">
        <f t="shared" si="47"/>
        <v>18</v>
      </c>
    </row>
    <row r="275" spans="1:11" ht="18" customHeight="1" x14ac:dyDescent="0.25">
      <c r="B275" s="65">
        <f>B274+1</f>
        <v>98</v>
      </c>
      <c r="C275" s="354" t="s">
        <v>222</v>
      </c>
      <c r="D275" s="312" t="s">
        <v>211</v>
      </c>
      <c r="E275" s="104"/>
      <c r="F275" s="104"/>
      <c r="G275" s="104"/>
      <c r="H275" s="345" t="s">
        <v>41</v>
      </c>
      <c r="I275" s="834" t="s">
        <v>35</v>
      </c>
      <c r="J275" s="835" t="s">
        <v>76</v>
      </c>
      <c r="K275" s="454">
        <f t="shared" si="47"/>
        <v>19</v>
      </c>
    </row>
    <row r="276" spans="1:11" ht="18" customHeight="1" x14ac:dyDescent="0.25">
      <c r="B276" s="65">
        <f>B275+1</f>
        <v>99</v>
      </c>
      <c r="C276" s="354" t="s">
        <v>222</v>
      </c>
      <c r="D276" s="312" t="s">
        <v>212</v>
      </c>
      <c r="E276" s="104"/>
      <c r="F276" s="104"/>
      <c r="G276" s="104"/>
      <c r="H276" s="345" t="s">
        <v>41</v>
      </c>
      <c r="I276" s="834" t="s">
        <v>64</v>
      </c>
      <c r="J276" s="835" t="s">
        <v>37</v>
      </c>
      <c r="K276" s="454">
        <f t="shared" si="47"/>
        <v>20</v>
      </c>
    </row>
    <row r="277" spans="1:11" ht="18" customHeight="1" x14ac:dyDescent="0.25">
      <c r="B277" s="65">
        <f t="shared" ref="B277" si="49">B276+1</f>
        <v>100</v>
      </c>
      <c r="C277" s="354" t="s">
        <v>222</v>
      </c>
      <c r="D277" s="312" t="s">
        <v>213</v>
      </c>
      <c r="E277" s="190"/>
      <c r="F277" s="185"/>
      <c r="G277" s="185"/>
      <c r="H277" s="345" t="s">
        <v>41</v>
      </c>
      <c r="I277" s="834" t="s">
        <v>191</v>
      </c>
      <c r="J277" s="835" t="s">
        <v>128</v>
      </c>
      <c r="K277" s="454">
        <f t="shared" si="47"/>
        <v>21</v>
      </c>
    </row>
    <row r="278" spans="1:11" ht="18" customHeight="1" x14ac:dyDescent="0.25">
      <c r="B278" s="65">
        <f>B277+1</f>
        <v>101</v>
      </c>
      <c r="C278" s="354" t="s">
        <v>222</v>
      </c>
      <c r="D278" s="312" t="s">
        <v>214</v>
      </c>
      <c r="E278" s="189"/>
      <c r="F278" s="186"/>
      <c r="G278" s="186"/>
      <c r="H278" s="345" t="s">
        <v>41</v>
      </c>
      <c r="I278" s="834" t="s">
        <v>34</v>
      </c>
      <c r="J278" s="835" t="s">
        <v>59</v>
      </c>
      <c r="K278" s="454">
        <f t="shared" si="47"/>
        <v>22</v>
      </c>
    </row>
    <row r="279" spans="1:11" ht="18" customHeight="1" x14ac:dyDescent="0.25">
      <c r="B279" s="65">
        <f>B278+1</f>
        <v>102</v>
      </c>
      <c r="C279" s="354" t="s">
        <v>222</v>
      </c>
      <c r="D279" s="312" t="s">
        <v>215</v>
      </c>
      <c r="E279" s="190"/>
      <c r="F279" s="185"/>
      <c r="G279" s="185"/>
      <c r="H279" s="345" t="s">
        <v>41</v>
      </c>
      <c r="I279" s="834" t="s">
        <v>128</v>
      </c>
      <c r="J279" s="835" t="s">
        <v>72</v>
      </c>
      <c r="K279" s="454">
        <f t="shared" si="47"/>
        <v>23</v>
      </c>
    </row>
    <row r="280" spans="1:11" ht="18" customHeight="1" x14ac:dyDescent="0.25">
      <c r="B280" s="65">
        <f>B279+1</f>
        <v>103</v>
      </c>
      <c r="C280" s="354" t="s">
        <v>222</v>
      </c>
      <c r="D280" s="312" t="s">
        <v>216</v>
      </c>
      <c r="E280" s="190"/>
      <c r="F280" s="185"/>
      <c r="G280" s="185"/>
      <c r="H280" s="345" t="s">
        <v>41</v>
      </c>
      <c r="I280" s="834" t="s">
        <v>72</v>
      </c>
      <c r="J280" s="835" t="s">
        <v>48</v>
      </c>
      <c r="K280" s="454">
        <f t="shared" si="47"/>
        <v>24</v>
      </c>
    </row>
    <row r="281" spans="1:11" ht="18" customHeight="1" x14ac:dyDescent="0.25">
      <c r="B281" s="65">
        <f t="shared" ref="B281:B289" si="50">B280+1</f>
        <v>104</v>
      </c>
      <c r="C281" s="354" t="s">
        <v>222</v>
      </c>
      <c r="D281" s="312" t="s">
        <v>217</v>
      </c>
      <c r="E281" s="189"/>
      <c r="F281" s="186"/>
      <c r="G281" s="186"/>
      <c r="H281" s="345" t="s">
        <v>41</v>
      </c>
      <c r="I281" s="834" t="s">
        <v>94</v>
      </c>
      <c r="J281" s="835" t="s">
        <v>223</v>
      </c>
      <c r="K281" s="454">
        <f t="shared" si="47"/>
        <v>25</v>
      </c>
    </row>
    <row r="282" spans="1:11" ht="18" customHeight="1" x14ac:dyDescent="0.25">
      <c r="B282" s="65">
        <f t="shared" si="50"/>
        <v>105</v>
      </c>
      <c r="C282" s="354" t="s">
        <v>222</v>
      </c>
      <c r="D282" s="312" t="s">
        <v>218</v>
      </c>
      <c r="E282" s="190"/>
      <c r="F282" s="185"/>
      <c r="G282" s="185"/>
      <c r="H282" s="345" t="s">
        <v>41</v>
      </c>
      <c r="I282" s="834" t="s">
        <v>71</v>
      </c>
      <c r="J282" s="835" t="s">
        <v>64</v>
      </c>
      <c r="K282" s="454">
        <f t="shared" si="47"/>
        <v>26</v>
      </c>
    </row>
    <row r="283" spans="1:11" ht="18" customHeight="1" x14ac:dyDescent="0.25">
      <c r="B283" s="65">
        <f t="shared" si="50"/>
        <v>106</v>
      </c>
      <c r="C283" s="354" t="s">
        <v>222</v>
      </c>
      <c r="D283" s="312" t="s">
        <v>219</v>
      </c>
      <c r="E283" s="189"/>
      <c r="F283" s="186"/>
      <c r="G283" s="186"/>
      <c r="H283" s="345" t="s">
        <v>41</v>
      </c>
      <c r="I283" s="834" t="s">
        <v>94</v>
      </c>
      <c r="J283" s="835" t="s">
        <v>223</v>
      </c>
      <c r="K283" s="454">
        <f t="shared" si="47"/>
        <v>27</v>
      </c>
    </row>
    <row r="284" spans="1:11" ht="18" customHeight="1" x14ac:dyDescent="0.25">
      <c r="B284" s="65">
        <f t="shared" si="50"/>
        <v>107</v>
      </c>
      <c r="C284" s="354" t="s">
        <v>222</v>
      </c>
      <c r="D284" s="312" t="s">
        <v>220</v>
      </c>
      <c r="E284" s="190"/>
      <c r="F284" s="185"/>
      <c r="G284" s="185"/>
      <c r="H284" s="345" t="s">
        <v>41</v>
      </c>
      <c r="I284" s="834" t="s">
        <v>58</v>
      </c>
      <c r="J284" s="835" t="s">
        <v>35</v>
      </c>
      <c r="K284" s="454">
        <f t="shared" si="47"/>
        <v>28</v>
      </c>
    </row>
    <row r="285" spans="1:11" ht="18" customHeight="1" thickBot="1" x14ac:dyDescent="0.3">
      <c r="B285" s="66">
        <f t="shared" si="50"/>
        <v>108</v>
      </c>
      <c r="C285" s="355" t="s">
        <v>222</v>
      </c>
      <c r="D285" s="313" t="s">
        <v>221</v>
      </c>
      <c r="E285" s="191"/>
      <c r="F285" s="187"/>
      <c r="G285" s="187"/>
      <c r="H285" s="346" t="s">
        <v>41</v>
      </c>
      <c r="I285" s="836" t="s">
        <v>34</v>
      </c>
      <c r="J285" s="837" t="s">
        <v>59</v>
      </c>
      <c r="K285" s="454">
        <f t="shared" si="47"/>
        <v>29</v>
      </c>
    </row>
    <row r="286" spans="1:11" ht="18" customHeight="1" x14ac:dyDescent="0.25">
      <c r="A286" s="342"/>
      <c r="B286" s="80">
        <f t="shared" si="50"/>
        <v>109</v>
      </c>
      <c r="C286" s="356" t="s">
        <v>252</v>
      </c>
      <c r="D286" s="341" t="s">
        <v>224</v>
      </c>
      <c r="E286" s="188"/>
      <c r="F286" s="184"/>
      <c r="G286" s="184"/>
      <c r="H286" s="344" t="s">
        <v>117</v>
      </c>
      <c r="I286" s="794" t="s">
        <v>128</v>
      </c>
      <c r="J286" s="838" t="s">
        <v>72</v>
      </c>
      <c r="K286" s="652">
        <f>1</f>
        <v>1</v>
      </c>
    </row>
    <row r="287" spans="1:11" ht="18" customHeight="1" x14ac:dyDescent="0.25">
      <c r="A287" s="342"/>
      <c r="B287" s="65">
        <f t="shared" si="50"/>
        <v>110</v>
      </c>
      <c r="C287" s="354" t="s">
        <v>252</v>
      </c>
      <c r="D287" s="312" t="s">
        <v>225</v>
      </c>
      <c r="E287" s="189"/>
      <c r="F287" s="186"/>
      <c r="G287" s="186"/>
      <c r="H287" s="345" t="s">
        <v>117</v>
      </c>
      <c r="I287" s="760" t="s">
        <v>76</v>
      </c>
      <c r="J287" s="839" t="s">
        <v>71</v>
      </c>
      <c r="K287" s="454">
        <f>K286+1</f>
        <v>2</v>
      </c>
    </row>
    <row r="288" spans="1:11" ht="18" customHeight="1" x14ac:dyDescent="0.25">
      <c r="A288" s="342"/>
      <c r="B288" s="65">
        <f t="shared" si="50"/>
        <v>111</v>
      </c>
      <c r="C288" s="354" t="s">
        <v>252</v>
      </c>
      <c r="D288" s="312" t="s">
        <v>226</v>
      </c>
      <c r="E288" s="190"/>
      <c r="F288" s="185"/>
      <c r="G288" s="185"/>
      <c r="H288" s="345" t="s">
        <v>117</v>
      </c>
      <c r="I288" s="760" t="s">
        <v>58</v>
      </c>
      <c r="J288" s="839" t="s">
        <v>35</v>
      </c>
      <c r="K288" s="454">
        <f t="shared" ref="K288:K314" si="51">K287+1</f>
        <v>3</v>
      </c>
    </row>
    <row r="289" spans="1:11" ht="18" customHeight="1" x14ac:dyDescent="0.25">
      <c r="A289" s="342"/>
      <c r="B289" s="65">
        <f t="shared" si="50"/>
        <v>112</v>
      </c>
      <c r="C289" s="354" t="s">
        <v>252</v>
      </c>
      <c r="D289" s="312" t="s">
        <v>227</v>
      </c>
      <c r="E289" s="190"/>
      <c r="F289" s="185"/>
      <c r="G289" s="185"/>
      <c r="H289" s="345" t="s">
        <v>117</v>
      </c>
      <c r="I289" s="760" t="s">
        <v>223</v>
      </c>
      <c r="J289" s="839" t="s">
        <v>33</v>
      </c>
      <c r="K289" s="454">
        <f t="shared" si="51"/>
        <v>4</v>
      </c>
    </row>
    <row r="290" spans="1:11" ht="18" customHeight="1" x14ac:dyDescent="0.25">
      <c r="A290" s="342"/>
      <c r="B290" s="65">
        <f>B289+1</f>
        <v>113</v>
      </c>
      <c r="C290" s="354" t="s">
        <v>252</v>
      </c>
      <c r="D290" s="312" t="s">
        <v>228</v>
      </c>
      <c r="E290" s="189"/>
      <c r="F290" s="186"/>
      <c r="G290" s="186"/>
      <c r="H290" s="345" t="s">
        <v>117</v>
      </c>
      <c r="I290" s="760" t="s">
        <v>34</v>
      </c>
      <c r="J290" s="839" t="s">
        <v>59</v>
      </c>
      <c r="K290" s="454">
        <f t="shared" si="51"/>
        <v>5</v>
      </c>
    </row>
    <row r="291" spans="1:11" ht="18" customHeight="1" x14ac:dyDescent="0.25">
      <c r="A291" s="342"/>
      <c r="B291" s="65">
        <f>B290+1</f>
        <v>114</v>
      </c>
      <c r="C291" s="354" t="s">
        <v>252</v>
      </c>
      <c r="D291" s="312" t="s">
        <v>229</v>
      </c>
      <c r="E291" s="190"/>
      <c r="F291" s="185"/>
      <c r="G291" s="185"/>
      <c r="H291" s="345" t="s">
        <v>117</v>
      </c>
      <c r="I291" s="760" t="s">
        <v>64</v>
      </c>
      <c r="J291" s="839" t="s">
        <v>37</v>
      </c>
      <c r="K291" s="454">
        <f t="shared" si="51"/>
        <v>6</v>
      </c>
    </row>
    <row r="292" spans="1:11" ht="18" customHeight="1" x14ac:dyDescent="0.25">
      <c r="A292" s="342"/>
      <c r="B292" s="65">
        <f t="shared" ref="B292:B322" si="52">B291+1</f>
        <v>115</v>
      </c>
      <c r="C292" s="354" t="s">
        <v>252</v>
      </c>
      <c r="D292" s="312" t="s">
        <v>230</v>
      </c>
      <c r="E292" s="189"/>
      <c r="F292" s="186"/>
      <c r="G292" s="186"/>
      <c r="H292" s="345" t="s">
        <v>117</v>
      </c>
      <c r="I292" s="760" t="s">
        <v>58</v>
      </c>
      <c r="J292" s="839" t="s">
        <v>35</v>
      </c>
      <c r="K292" s="454">
        <f t="shared" si="51"/>
        <v>7</v>
      </c>
    </row>
    <row r="293" spans="1:11" ht="18" customHeight="1" x14ac:dyDescent="0.25">
      <c r="A293" s="342"/>
      <c r="B293" s="65">
        <f t="shared" si="52"/>
        <v>116</v>
      </c>
      <c r="C293" s="354" t="s">
        <v>252</v>
      </c>
      <c r="D293" s="312" t="s">
        <v>231</v>
      </c>
      <c r="E293" s="189"/>
      <c r="F293" s="186"/>
      <c r="G293" s="186"/>
      <c r="H293" s="345" t="s">
        <v>117</v>
      </c>
      <c r="I293" s="760" t="s">
        <v>51</v>
      </c>
      <c r="J293" s="839" t="s">
        <v>163</v>
      </c>
      <c r="K293" s="454">
        <f>K292+1</f>
        <v>8</v>
      </c>
    </row>
    <row r="294" spans="1:11" ht="18" customHeight="1" x14ac:dyDescent="0.25">
      <c r="A294" s="342"/>
      <c r="B294" s="65">
        <f t="shared" si="52"/>
        <v>117</v>
      </c>
      <c r="C294" s="354" t="s">
        <v>252</v>
      </c>
      <c r="D294" s="312" t="s">
        <v>232</v>
      </c>
      <c r="E294" s="189"/>
      <c r="F294" s="186"/>
      <c r="G294" s="186"/>
      <c r="H294" s="345" t="s">
        <v>117</v>
      </c>
      <c r="I294" s="760" t="s">
        <v>59</v>
      </c>
      <c r="J294" s="839" t="s">
        <v>58</v>
      </c>
      <c r="K294" s="454">
        <f t="shared" si="51"/>
        <v>9</v>
      </c>
    </row>
    <row r="295" spans="1:11" ht="18" customHeight="1" x14ac:dyDescent="0.25">
      <c r="A295" s="342"/>
      <c r="B295" s="65">
        <f t="shared" si="52"/>
        <v>118</v>
      </c>
      <c r="C295" s="354" t="s">
        <v>252</v>
      </c>
      <c r="D295" s="312" t="s">
        <v>233</v>
      </c>
      <c r="E295" s="190"/>
      <c r="F295" s="185"/>
      <c r="G295" s="185"/>
      <c r="H295" s="345" t="s">
        <v>117</v>
      </c>
      <c r="I295" s="760" t="s">
        <v>94</v>
      </c>
      <c r="J295" s="839" t="s">
        <v>223</v>
      </c>
      <c r="K295" s="454">
        <f t="shared" si="51"/>
        <v>10</v>
      </c>
    </row>
    <row r="296" spans="1:11" ht="18" customHeight="1" x14ac:dyDescent="0.25">
      <c r="A296" s="342"/>
      <c r="B296" s="65">
        <f t="shared" si="52"/>
        <v>119</v>
      </c>
      <c r="C296" s="354" t="s">
        <v>252</v>
      </c>
      <c r="D296" s="312" t="s">
        <v>234</v>
      </c>
      <c r="E296" s="189"/>
      <c r="F296" s="186"/>
      <c r="G296" s="186"/>
      <c r="H296" s="345" t="s">
        <v>117</v>
      </c>
      <c r="I296" s="760" t="s">
        <v>54</v>
      </c>
      <c r="J296" s="839" t="s">
        <v>191</v>
      </c>
      <c r="K296" s="454">
        <f t="shared" si="51"/>
        <v>11</v>
      </c>
    </row>
    <row r="297" spans="1:11" ht="18" customHeight="1" x14ac:dyDescent="0.25">
      <c r="A297" s="342"/>
      <c r="B297" s="65">
        <f t="shared" si="52"/>
        <v>120</v>
      </c>
      <c r="C297" s="354" t="s">
        <v>252</v>
      </c>
      <c r="D297" s="312" t="s">
        <v>235</v>
      </c>
      <c r="E297" s="190"/>
      <c r="F297" s="185"/>
      <c r="G297" s="185"/>
      <c r="H297" s="345" t="s">
        <v>117</v>
      </c>
      <c r="I297" s="760" t="s">
        <v>38</v>
      </c>
      <c r="J297" s="839" t="s">
        <v>54</v>
      </c>
      <c r="K297" s="454">
        <f t="shared" si="51"/>
        <v>12</v>
      </c>
    </row>
    <row r="298" spans="1:11" ht="18" customHeight="1" x14ac:dyDescent="0.25">
      <c r="A298" s="342"/>
      <c r="B298" s="65">
        <f t="shared" si="52"/>
        <v>121</v>
      </c>
      <c r="C298" s="354" t="s">
        <v>252</v>
      </c>
      <c r="D298" s="312" t="s">
        <v>236</v>
      </c>
      <c r="E298" s="189"/>
      <c r="F298" s="186"/>
      <c r="G298" s="186"/>
      <c r="H298" s="345" t="s">
        <v>117</v>
      </c>
      <c r="I298" s="760" t="s">
        <v>128</v>
      </c>
      <c r="J298" s="839" t="s">
        <v>72</v>
      </c>
      <c r="K298" s="454">
        <f t="shared" si="51"/>
        <v>13</v>
      </c>
    </row>
    <row r="299" spans="1:11" ht="18" customHeight="1" x14ac:dyDescent="0.25">
      <c r="A299" s="342"/>
      <c r="B299" s="65">
        <f t="shared" si="52"/>
        <v>122</v>
      </c>
      <c r="C299" s="354" t="s">
        <v>252</v>
      </c>
      <c r="D299" s="312" t="s">
        <v>237</v>
      </c>
      <c r="E299" s="189"/>
      <c r="F299" s="186"/>
      <c r="G299" s="186"/>
      <c r="H299" s="345" t="s">
        <v>117</v>
      </c>
      <c r="I299" s="760" t="s">
        <v>33</v>
      </c>
      <c r="J299" s="839" t="s">
        <v>34</v>
      </c>
      <c r="K299" s="454">
        <f t="shared" si="51"/>
        <v>14</v>
      </c>
    </row>
    <row r="300" spans="1:11" ht="18" customHeight="1" x14ac:dyDescent="0.25">
      <c r="A300" s="342"/>
      <c r="B300" s="65">
        <f t="shared" si="52"/>
        <v>123</v>
      </c>
      <c r="C300" s="354" t="s">
        <v>252</v>
      </c>
      <c r="D300" s="312" t="s">
        <v>238</v>
      </c>
      <c r="E300" s="189"/>
      <c r="F300" s="186"/>
      <c r="G300" s="186"/>
      <c r="H300" s="345" t="s">
        <v>117</v>
      </c>
      <c r="I300" s="760" t="s">
        <v>72</v>
      </c>
      <c r="J300" s="839" t="s">
        <v>48</v>
      </c>
      <c r="K300" s="454">
        <f t="shared" si="51"/>
        <v>15</v>
      </c>
    </row>
    <row r="301" spans="1:11" ht="18" customHeight="1" x14ac:dyDescent="0.25">
      <c r="A301" s="342"/>
      <c r="B301" s="65">
        <f t="shared" si="52"/>
        <v>124</v>
      </c>
      <c r="C301" s="354" t="s">
        <v>252</v>
      </c>
      <c r="D301" s="312" t="s">
        <v>239</v>
      </c>
      <c r="E301" s="189"/>
      <c r="F301" s="186"/>
      <c r="G301" s="186"/>
      <c r="H301" s="345" t="s">
        <v>117</v>
      </c>
      <c r="I301" s="760" t="s">
        <v>64</v>
      </c>
      <c r="J301" s="839" t="s">
        <v>37</v>
      </c>
      <c r="K301" s="454">
        <f t="shared" si="51"/>
        <v>16</v>
      </c>
    </row>
    <row r="302" spans="1:11" ht="18" customHeight="1" x14ac:dyDescent="0.25">
      <c r="A302" s="342"/>
      <c r="B302" s="65">
        <f t="shared" si="52"/>
        <v>125</v>
      </c>
      <c r="C302" s="354" t="s">
        <v>252</v>
      </c>
      <c r="D302" s="312" t="s">
        <v>240</v>
      </c>
      <c r="E302" s="189"/>
      <c r="F302" s="186"/>
      <c r="G302" s="186"/>
      <c r="H302" s="345" t="s">
        <v>117</v>
      </c>
      <c r="I302" s="760" t="s">
        <v>223</v>
      </c>
      <c r="J302" s="839" t="s">
        <v>33</v>
      </c>
      <c r="K302" s="454">
        <f t="shared" si="51"/>
        <v>17</v>
      </c>
    </row>
    <row r="303" spans="1:11" ht="18" customHeight="1" x14ac:dyDescent="0.25">
      <c r="A303" s="342"/>
      <c r="B303" s="65">
        <f t="shared" si="52"/>
        <v>126</v>
      </c>
      <c r="C303" s="354" t="s">
        <v>252</v>
      </c>
      <c r="D303" s="312" t="s">
        <v>241</v>
      </c>
      <c r="E303" s="189"/>
      <c r="F303" s="186"/>
      <c r="G303" s="186"/>
      <c r="H303" s="345" t="s">
        <v>117</v>
      </c>
      <c r="I303" s="760" t="s">
        <v>33</v>
      </c>
      <c r="J303" s="839" t="s">
        <v>34</v>
      </c>
      <c r="K303" s="454">
        <f t="shared" si="51"/>
        <v>18</v>
      </c>
    </row>
    <row r="304" spans="1:11" ht="18" customHeight="1" x14ac:dyDescent="0.25">
      <c r="A304" s="342"/>
      <c r="B304" s="65">
        <f t="shared" si="52"/>
        <v>127</v>
      </c>
      <c r="C304" s="354" t="s">
        <v>252</v>
      </c>
      <c r="D304" s="312" t="s">
        <v>242</v>
      </c>
      <c r="E304" s="189"/>
      <c r="F304" s="186"/>
      <c r="G304" s="186"/>
      <c r="H304" s="345" t="s">
        <v>117</v>
      </c>
      <c r="I304" s="760" t="s">
        <v>94</v>
      </c>
      <c r="J304" s="839" t="s">
        <v>223</v>
      </c>
      <c r="K304" s="454">
        <f t="shared" si="51"/>
        <v>19</v>
      </c>
    </row>
    <row r="305" spans="1:11" ht="18" customHeight="1" x14ac:dyDescent="0.25">
      <c r="A305" s="342"/>
      <c r="B305" s="65">
        <f t="shared" si="52"/>
        <v>128</v>
      </c>
      <c r="C305" s="354" t="s">
        <v>252</v>
      </c>
      <c r="D305" s="312" t="s">
        <v>243</v>
      </c>
      <c r="E305" s="189"/>
      <c r="F305" s="186"/>
      <c r="G305" s="186"/>
      <c r="H305" s="345" t="s">
        <v>117</v>
      </c>
      <c r="I305" s="760" t="s">
        <v>163</v>
      </c>
      <c r="J305" s="839" t="s">
        <v>94</v>
      </c>
      <c r="K305" s="454">
        <f t="shared" si="51"/>
        <v>20</v>
      </c>
    </row>
    <row r="306" spans="1:11" ht="18" customHeight="1" x14ac:dyDescent="0.25">
      <c r="A306" s="342"/>
      <c r="B306" s="65">
        <f t="shared" si="52"/>
        <v>129</v>
      </c>
      <c r="C306" s="354" t="s">
        <v>252</v>
      </c>
      <c r="D306" s="312" t="s">
        <v>244</v>
      </c>
      <c r="E306" s="189"/>
      <c r="F306" s="186"/>
      <c r="G306" s="186"/>
      <c r="H306" s="345" t="s">
        <v>117</v>
      </c>
      <c r="I306" s="760" t="s">
        <v>48</v>
      </c>
      <c r="J306" s="839" t="s">
        <v>51</v>
      </c>
      <c r="K306" s="454">
        <f t="shared" si="51"/>
        <v>21</v>
      </c>
    </row>
    <row r="307" spans="1:11" ht="18" customHeight="1" x14ac:dyDescent="0.25">
      <c r="A307" s="342"/>
      <c r="B307" s="65">
        <f t="shared" si="52"/>
        <v>130</v>
      </c>
      <c r="C307" s="354" t="s">
        <v>252</v>
      </c>
      <c r="D307" s="312" t="s">
        <v>245</v>
      </c>
      <c r="E307" s="189"/>
      <c r="F307" s="186"/>
      <c r="G307" s="186"/>
      <c r="H307" s="345" t="s">
        <v>117</v>
      </c>
      <c r="I307" s="760" t="s">
        <v>76</v>
      </c>
      <c r="J307" s="839" t="s">
        <v>71</v>
      </c>
      <c r="K307" s="454">
        <f t="shared" si="51"/>
        <v>22</v>
      </c>
    </row>
    <row r="308" spans="1:11" ht="18" customHeight="1" x14ac:dyDescent="0.25">
      <c r="A308" s="342"/>
      <c r="B308" s="65">
        <f t="shared" si="52"/>
        <v>131</v>
      </c>
      <c r="C308" s="354" t="s">
        <v>252</v>
      </c>
      <c r="D308" s="312" t="s">
        <v>246</v>
      </c>
      <c r="E308" s="189"/>
      <c r="F308" s="186"/>
      <c r="G308" s="186"/>
      <c r="H308" s="345" t="s">
        <v>117</v>
      </c>
      <c r="I308" s="760" t="s">
        <v>34</v>
      </c>
      <c r="J308" s="839" t="s">
        <v>59</v>
      </c>
      <c r="K308" s="454">
        <f t="shared" si="51"/>
        <v>23</v>
      </c>
    </row>
    <row r="309" spans="1:11" ht="18" customHeight="1" x14ac:dyDescent="0.25">
      <c r="A309" s="342"/>
      <c r="B309" s="65">
        <f t="shared" si="52"/>
        <v>132</v>
      </c>
      <c r="C309" s="354" t="s">
        <v>252</v>
      </c>
      <c r="D309" s="312" t="s">
        <v>247</v>
      </c>
      <c r="E309" s="189"/>
      <c r="F309" s="186"/>
      <c r="G309" s="186"/>
      <c r="H309" s="345" t="s">
        <v>117</v>
      </c>
      <c r="I309" s="760" t="s">
        <v>191</v>
      </c>
      <c r="J309" s="839" t="s">
        <v>128</v>
      </c>
      <c r="K309" s="454">
        <f t="shared" si="51"/>
        <v>24</v>
      </c>
    </row>
    <row r="310" spans="1:11" ht="18" customHeight="1" x14ac:dyDescent="0.25">
      <c r="A310" s="342"/>
      <c r="B310" s="65">
        <f t="shared" si="52"/>
        <v>133</v>
      </c>
      <c r="C310" s="354" t="s">
        <v>252</v>
      </c>
      <c r="D310" s="312" t="s">
        <v>248</v>
      </c>
      <c r="E310" s="189"/>
      <c r="F310" s="186"/>
      <c r="G310" s="186"/>
      <c r="H310" s="345" t="s">
        <v>117</v>
      </c>
      <c r="I310" s="760" t="s">
        <v>35</v>
      </c>
      <c r="J310" s="839" t="s">
        <v>76</v>
      </c>
      <c r="K310" s="454">
        <f t="shared" si="51"/>
        <v>25</v>
      </c>
    </row>
    <row r="311" spans="1:11" ht="18" customHeight="1" x14ac:dyDescent="0.25">
      <c r="A311" s="342"/>
      <c r="B311" s="65">
        <f t="shared" si="52"/>
        <v>134</v>
      </c>
      <c r="C311" s="354" t="s">
        <v>252</v>
      </c>
      <c r="D311" s="312" t="s">
        <v>249</v>
      </c>
      <c r="E311" s="189"/>
      <c r="F311" s="186"/>
      <c r="G311" s="186"/>
      <c r="H311" s="345" t="s">
        <v>117</v>
      </c>
      <c r="I311" s="760" t="s">
        <v>72</v>
      </c>
      <c r="J311" s="839" t="s">
        <v>48</v>
      </c>
      <c r="K311" s="454">
        <f t="shared" si="51"/>
        <v>26</v>
      </c>
    </row>
    <row r="312" spans="1:11" ht="18" customHeight="1" x14ac:dyDescent="0.25">
      <c r="A312" s="342"/>
      <c r="B312" s="65">
        <f t="shared" si="52"/>
        <v>135</v>
      </c>
      <c r="C312" s="354" t="s">
        <v>252</v>
      </c>
      <c r="D312" s="312" t="s">
        <v>540</v>
      </c>
      <c r="E312" s="189"/>
      <c r="F312" s="186"/>
      <c r="G312" s="186"/>
      <c r="H312" s="345" t="s">
        <v>117</v>
      </c>
      <c r="I312" s="760"/>
      <c r="J312" s="839"/>
      <c r="K312" s="454">
        <f t="shared" si="51"/>
        <v>27</v>
      </c>
    </row>
    <row r="313" spans="1:11" ht="18" customHeight="1" x14ac:dyDescent="0.25">
      <c r="A313" s="342"/>
      <c r="B313" s="65">
        <f t="shared" si="52"/>
        <v>136</v>
      </c>
      <c r="C313" s="354" t="s">
        <v>252</v>
      </c>
      <c r="D313" s="312" t="s">
        <v>250</v>
      </c>
      <c r="E313" s="189"/>
      <c r="F313" s="186"/>
      <c r="G313" s="186"/>
      <c r="H313" s="345" t="s">
        <v>117</v>
      </c>
      <c r="I313" s="840" t="s">
        <v>163</v>
      </c>
      <c r="J313" s="841" t="s">
        <v>94</v>
      </c>
      <c r="K313" s="454">
        <f t="shared" si="51"/>
        <v>28</v>
      </c>
    </row>
    <row r="314" spans="1:11" ht="18" customHeight="1" thickBot="1" x14ac:dyDescent="0.3">
      <c r="A314" s="342"/>
      <c r="B314" s="314">
        <f t="shared" si="52"/>
        <v>137</v>
      </c>
      <c r="C314" s="357" t="s">
        <v>252</v>
      </c>
      <c r="D314" s="352" t="s">
        <v>251</v>
      </c>
      <c r="E314" s="353"/>
      <c r="F314" s="353"/>
      <c r="G314" s="353"/>
      <c r="H314" s="346" t="s">
        <v>117</v>
      </c>
      <c r="I314" s="842" t="s">
        <v>51</v>
      </c>
      <c r="J314" s="843" t="s">
        <v>163</v>
      </c>
      <c r="K314" s="454">
        <f t="shared" si="51"/>
        <v>29</v>
      </c>
    </row>
    <row r="315" spans="1:11" ht="18" customHeight="1" x14ac:dyDescent="0.25">
      <c r="A315" s="342"/>
      <c r="B315" s="80">
        <f t="shared" si="52"/>
        <v>138</v>
      </c>
      <c r="C315" s="391" t="s">
        <v>541</v>
      </c>
      <c r="D315" s="179" t="s">
        <v>542</v>
      </c>
      <c r="E315" s="366"/>
      <c r="F315" s="391"/>
      <c r="G315" s="392"/>
      <c r="H315" s="224" t="s">
        <v>117</v>
      </c>
      <c r="I315" s="844"/>
      <c r="J315" s="845"/>
      <c r="K315" s="652">
        <f>1</f>
        <v>1</v>
      </c>
    </row>
    <row r="316" spans="1:11" ht="18" customHeight="1" x14ac:dyDescent="0.25">
      <c r="A316" s="342"/>
      <c r="B316" s="65">
        <f t="shared" si="52"/>
        <v>139</v>
      </c>
      <c r="C316" s="378" t="s">
        <v>541</v>
      </c>
      <c r="D316" s="311" t="s">
        <v>543</v>
      </c>
      <c r="E316" s="359"/>
      <c r="F316" s="378"/>
      <c r="G316" s="379"/>
      <c r="H316" s="221" t="s">
        <v>117</v>
      </c>
      <c r="I316" s="846"/>
      <c r="J316" s="847"/>
      <c r="K316" s="454">
        <f>K315+1</f>
        <v>2</v>
      </c>
    </row>
    <row r="317" spans="1:11" ht="18" customHeight="1" x14ac:dyDescent="0.25">
      <c r="A317" s="342"/>
      <c r="B317" s="65">
        <f t="shared" si="52"/>
        <v>140</v>
      </c>
      <c r="C317" s="378" t="s">
        <v>541</v>
      </c>
      <c r="D317" s="311" t="s">
        <v>544</v>
      </c>
      <c r="E317" s="359"/>
      <c r="F317" s="378"/>
      <c r="G317" s="379"/>
      <c r="H317" s="221" t="s">
        <v>117</v>
      </c>
      <c r="I317" s="846"/>
      <c r="J317" s="847"/>
      <c r="K317" s="454">
        <f t="shared" ref="K317:K322" si="53">K316+1</f>
        <v>3</v>
      </c>
    </row>
    <row r="318" spans="1:11" ht="18" customHeight="1" x14ac:dyDescent="0.25">
      <c r="A318" s="342"/>
      <c r="B318" s="65">
        <f t="shared" si="52"/>
        <v>141</v>
      </c>
      <c r="C318" s="378" t="s">
        <v>541</v>
      </c>
      <c r="D318" s="311" t="s">
        <v>545</v>
      </c>
      <c r="E318" s="359"/>
      <c r="F318" s="378"/>
      <c r="G318" s="480"/>
      <c r="H318" s="221" t="s">
        <v>117</v>
      </c>
      <c r="I318" s="846"/>
      <c r="J318" s="847"/>
      <c r="K318" s="454">
        <f t="shared" si="53"/>
        <v>4</v>
      </c>
    </row>
    <row r="319" spans="1:11" ht="18" customHeight="1" x14ac:dyDescent="0.25">
      <c r="A319" s="342"/>
      <c r="B319" s="65">
        <f t="shared" si="52"/>
        <v>142</v>
      </c>
      <c r="C319" s="378" t="s">
        <v>541</v>
      </c>
      <c r="D319" s="311" t="s">
        <v>546</v>
      </c>
      <c r="E319" s="359"/>
      <c r="F319" s="378"/>
      <c r="G319" s="480"/>
      <c r="H319" s="221" t="s">
        <v>117</v>
      </c>
      <c r="I319" s="846"/>
      <c r="J319" s="847"/>
      <c r="K319" s="454">
        <f t="shared" si="53"/>
        <v>5</v>
      </c>
    </row>
    <row r="320" spans="1:11" ht="18" customHeight="1" x14ac:dyDescent="0.25">
      <c r="A320" s="342"/>
      <c r="B320" s="65">
        <f t="shared" si="52"/>
        <v>143</v>
      </c>
      <c r="C320" s="378" t="s">
        <v>541</v>
      </c>
      <c r="D320" s="311" t="s">
        <v>547</v>
      </c>
      <c r="E320" s="359"/>
      <c r="F320" s="378"/>
      <c r="G320" s="379"/>
      <c r="H320" s="221" t="s">
        <v>117</v>
      </c>
      <c r="I320" s="846"/>
      <c r="J320" s="847"/>
      <c r="K320" s="454">
        <f t="shared" si="53"/>
        <v>6</v>
      </c>
    </row>
    <row r="321" spans="1:11" ht="18" customHeight="1" x14ac:dyDescent="0.25">
      <c r="A321" s="342"/>
      <c r="B321" s="65">
        <f t="shared" si="52"/>
        <v>144</v>
      </c>
      <c r="C321" s="378" t="s">
        <v>541</v>
      </c>
      <c r="D321" s="311" t="s">
        <v>548</v>
      </c>
      <c r="E321" s="359"/>
      <c r="F321" s="378"/>
      <c r="G321" s="379"/>
      <c r="H321" s="221" t="s">
        <v>117</v>
      </c>
      <c r="I321" s="846"/>
      <c r="J321" s="847"/>
      <c r="K321" s="454">
        <f t="shared" si="53"/>
        <v>7</v>
      </c>
    </row>
    <row r="322" spans="1:11" ht="18" customHeight="1" thickBot="1" x14ac:dyDescent="0.3">
      <c r="A322" s="342"/>
      <c r="B322" s="66">
        <f t="shared" si="52"/>
        <v>145</v>
      </c>
      <c r="C322" s="390" t="s">
        <v>541</v>
      </c>
      <c r="D322" s="367" t="s">
        <v>549</v>
      </c>
      <c r="E322" s="389"/>
      <c r="F322" s="390"/>
      <c r="G322" s="385"/>
      <c r="H322" s="226" t="s">
        <v>117</v>
      </c>
      <c r="I322" s="848"/>
      <c r="J322" s="849"/>
      <c r="K322" s="651">
        <f t="shared" si="53"/>
        <v>8</v>
      </c>
    </row>
    <row r="323" spans="1:11" ht="18" customHeight="1" x14ac:dyDescent="0.25">
      <c r="A323" s="342"/>
      <c r="B323" s="69"/>
      <c r="C323" s="343"/>
      <c r="D323" s="439"/>
      <c r="E323" s="242"/>
      <c r="F323" s="242"/>
      <c r="G323" s="242"/>
      <c r="H323" s="376"/>
      <c r="I323" s="479"/>
      <c r="J323" s="479"/>
    </row>
    <row r="324" spans="1:11" ht="18" customHeight="1" thickBot="1" x14ac:dyDescent="0.3"/>
    <row r="325" spans="1:11" ht="18" customHeight="1" thickBot="1" x14ac:dyDescent="0.3">
      <c r="B325" s="46"/>
      <c r="C325" s="1" t="s">
        <v>586</v>
      </c>
      <c r="D325" s="59"/>
      <c r="E325" s="59"/>
      <c r="F325" s="47"/>
      <c r="G325" s="59"/>
      <c r="H325" s="47"/>
      <c r="I325" s="47"/>
      <c r="J325" s="248"/>
      <c r="K325" s="247"/>
    </row>
    <row r="326" spans="1:11" ht="18" customHeight="1" thickBot="1" x14ac:dyDescent="0.35">
      <c r="B326" s="2" t="s">
        <v>0</v>
      </c>
      <c r="C326" s="256" t="s">
        <v>1</v>
      </c>
      <c r="D326" s="49"/>
      <c r="E326" s="50" t="s">
        <v>2</v>
      </c>
      <c r="F326" s="50"/>
      <c r="G326" s="51"/>
      <c r="H326" s="5"/>
      <c r="I326" s="6" t="s">
        <v>5</v>
      </c>
      <c r="J326" s="48"/>
    </row>
    <row r="327" spans="1:11" ht="18" customHeight="1" thickBot="1" x14ac:dyDescent="0.35">
      <c r="B327" s="169" t="s">
        <v>3</v>
      </c>
      <c r="C327" s="257" t="s">
        <v>4</v>
      </c>
      <c r="D327" s="165"/>
      <c r="E327" s="166"/>
      <c r="F327" s="167"/>
      <c r="G327" s="168"/>
      <c r="H327" s="170" t="s">
        <v>6</v>
      </c>
      <c r="I327" s="170" t="s">
        <v>7</v>
      </c>
      <c r="J327" s="171" t="s">
        <v>8</v>
      </c>
    </row>
    <row r="328" spans="1:11" ht="18" customHeight="1" x14ac:dyDescent="0.25">
      <c r="B328" s="101">
        <f>1</f>
        <v>1</v>
      </c>
      <c r="C328" s="347" t="s">
        <v>253</v>
      </c>
      <c r="D328" s="116" t="s">
        <v>254</v>
      </c>
      <c r="E328" s="156"/>
      <c r="F328" s="157"/>
      <c r="G328" s="258"/>
      <c r="H328" s="81" t="s">
        <v>38</v>
      </c>
      <c r="I328" s="794" t="s">
        <v>76</v>
      </c>
      <c r="J328" s="733" t="s">
        <v>117</v>
      </c>
      <c r="K328" s="652">
        <f>1</f>
        <v>1</v>
      </c>
    </row>
    <row r="329" spans="1:11" ht="18" customHeight="1" x14ac:dyDescent="0.25">
      <c r="B329" s="207">
        <f>B328+1</f>
        <v>2</v>
      </c>
      <c r="C329" s="348" t="s">
        <v>253</v>
      </c>
      <c r="D329" s="359" t="s">
        <v>255</v>
      </c>
      <c r="E329" s="159"/>
      <c r="F329" s="160"/>
      <c r="G329" s="259"/>
      <c r="H329" s="82" t="s">
        <v>38</v>
      </c>
      <c r="I329" s="760" t="s">
        <v>76</v>
      </c>
      <c r="J329" s="739" t="s">
        <v>117</v>
      </c>
      <c r="K329" s="454">
        <f>K328+1</f>
        <v>2</v>
      </c>
    </row>
    <row r="330" spans="1:11" ht="18" customHeight="1" x14ac:dyDescent="0.25">
      <c r="B330" s="207">
        <f t="shared" ref="B330:B408" si="54">B329+1</f>
        <v>3</v>
      </c>
      <c r="C330" s="348" t="s">
        <v>253</v>
      </c>
      <c r="D330" s="359" t="s">
        <v>256</v>
      </c>
      <c r="E330" s="162"/>
      <c r="F330" s="163"/>
      <c r="G330" s="260"/>
      <c r="H330" s="82" t="s">
        <v>38</v>
      </c>
      <c r="I330" s="760" t="s">
        <v>76</v>
      </c>
      <c r="J330" s="739" t="s">
        <v>117</v>
      </c>
      <c r="K330" s="454">
        <f t="shared" ref="K330:K337" si="55">K329+1</f>
        <v>3</v>
      </c>
    </row>
    <row r="331" spans="1:11" ht="18" customHeight="1" x14ac:dyDescent="0.25">
      <c r="B331" s="207">
        <f t="shared" si="54"/>
        <v>4</v>
      </c>
      <c r="C331" s="348" t="s">
        <v>253</v>
      </c>
      <c r="D331" s="359" t="s">
        <v>257</v>
      </c>
      <c r="E331" s="162"/>
      <c r="F331" s="163"/>
      <c r="G331" s="260"/>
      <c r="H331" s="82" t="s">
        <v>38</v>
      </c>
      <c r="I331" s="760" t="s">
        <v>76</v>
      </c>
      <c r="J331" s="739" t="s">
        <v>117</v>
      </c>
      <c r="K331" s="454">
        <f t="shared" si="55"/>
        <v>4</v>
      </c>
    </row>
    <row r="332" spans="1:11" ht="18" customHeight="1" x14ac:dyDescent="0.25">
      <c r="B332" s="207">
        <f t="shared" si="54"/>
        <v>5</v>
      </c>
      <c r="C332" s="348" t="s">
        <v>253</v>
      </c>
      <c r="D332" s="359" t="s">
        <v>258</v>
      </c>
      <c r="E332" s="176"/>
      <c r="F332" s="177"/>
      <c r="G332" s="266"/>
      <c r="H332" s="82" t="s">
        <v>38</v>
      </c>
      <c r="I332" s="760" t="s">
        <v>76</v>
      </c>
      <c r="J332" s="739" t="s">
        <v>117</v>
      </c>
      <c r="K332" s="454">
        <f t="shared" si="55"/>
        <v>5</v>
      </c>
    </row>
    <row r="333" spans="1:11" ht="18" customHeight="1" x14ac:dyDescent="0.25">
      <c r="B333" s="207">
        <f t="shared" si="54"/>
        <v>6</v>
      </c>
      <c r="C333" s="348" t="s">
        <v>253</v>
      </c>
      <c r="D333" s="359" t="s">
        <v>259</v>
      </c>
      <c r="E333" s="176"/>
      <c r="F333" s="177"/>
      <c r="G333" s="266"/>
      <c r="H333" s="82" t="s">
        <v>38</v>
      </c>
      <c r="I333" s="760" t="s">
        <v>76</v>
      </c>
      <c r="J333" s="739" t="s">
        <v>117</v>
      </c>
      <c r="K333" s="454">
        <f t="shared" si="55"/>
        <v>6</v>
      </c>
    </row>
    <row r="334" spans="1:11" ht="18" customHeight="1" x14ac:dyDescent="0.25">
      <c r="B334" s="207">
        <f t="shared" si="54"/>
        <v>7</v>
      </c>
      <c r="C334" s="348" t="s">
        <v>253</v>
      </c>
      <c r="D334" s="359" t="s">
        <v>260</v>
      </c>
      <c r="E334" s="176"/>
      <c r="F334" s="177"/>
      <c r="G334" s="266"/>
      <c r="H334" s="82" t="s">
        <v>38</v>
      </c>
      <c r="I334" s="760" t="s">
        <v>76</v>
      </c>
      <c r="J334" s="739" t="s">
        <v>117</v>
      </c>
      <c r="K334" s="454">
        <f t="shared" si="55"/>
        <v>7</v>
      </c>
    </row>
    <row r="335" spans="1:11" ht="18" customHeight="1" x14ac:dyDescent="0.25">
      <c r="B335" s="207">
        <f t="shared" si="54"/>
        <v>8</v>
      </c>
      <c r="C335" s="397" t="s">
        <v>253</v>
      </c>
      <c r="D335" s="359" t="s">
        <v>633</v>
      </c>
      <c r="E335" s="176"/>
      <c r="F335" s="177"/>
      <c r="G335" s="266"/>
      <c r="H335" s="82" t="s">
        <v>38</v>
      </c>
      <c r="I335" s="760"/>
      <c r="J335" s="739"/>
      <c r="K335" s="454">
        <f t="shared" si="55"/>
        <v>8</v>
      </c>
    </row>
    <row r="336" spans="1:11" ht="18" customHeight="1" x14ac:dyDescent="0.25">
      <c r="B336" s="207">
        <f t="shared" si="54"/>
        <v>9</v>
      </c>
      <c r="C336" s="348" t="s">
        <v>253</v>
      </c>
      <c r="D336" s="359" t="s">
        <v>261</v>
      </c>
      <c r="E336" s="176"/>
      <c r="F336" s="177"/>
      <c r="G336" s="266"/>
      <c r="H336" s="510" t="s">
        <v>38</v>
      </c>
      <c r="I336" s="760" t="s">
        <v>76</v>
      </c>
      <c r="J336" s="739" t="s">
        <v>117</v>
      </c>
      <c r="K336" s="454">
        <f t="shared" si="55"/>
        <v>9</v>
      </c>
    </row>
    <row r="337" spans="2:11" ht="18" customHeight="1" thickBot="1" x14ac:dyDescent="0.3">
      <c r="B337" s="206">
        <f t="shared" si="54"/>
        <v>10</v>
      </c>
      <c r="C337" s="349" t="s">
        <v>253</v>
      </c>
      <c r="D337" s="466" t="s">
        <v>262</v>
      </c>
      <c r="E337" s="162"/>
      <c r="F337" s="163"/>
      <c r="G337" s="260"/>
      <c r="H337" s="83" t="s">
        <v>38</v>
      </c>
      <c r="I337" s="803" t="s">
        <v>76</v>
      </c>
      <c r="J337" s="765" t="s">
        <v>117</v>
      </c>
      <c r="K337" s="651">
        <f t="shared" si="55"/>
        <v>10</v>
      </c>
    </row>
    <row r="338" spans="2:11" ht="18" customHeight="1" x14ac:dyDescent="0.25">
      <c r="B338" s="659">
        <f t="shared" si="54"/>
        <v>11</v>
      </c>
      <c r="C338" s="395" t="s">
        <v>480</v>
      </c>
      <c r="D338" s="468" t="s">
        <v>476</v>
      </c>
      <c r="E338" s="469"/>
      <c r="F338" s="469"/>
      <c r="G338" s="470"/>
      <c r="H338" s="428" t="s">
        <v>38</v>
      </c>
      <c r="I338" s="754"/>
      <c r="J338" s="804"/>
      <c r="K338" s="652">
        <f>1</f>
        <v>1</v>
      </c>
    </row>
    <row r="339" spans="2:11" ht="18" customHeight="1" x14ac:dyDescent="0.25">
      <c r="B339" s="207">
        <f t="shared" si="54"/>
        <v>12</v>
      </c>
      <c r="C339" s="397" t="s">
        <v>480</v>
      </c>
      <c r="D339" s="359" t="s">
        <v>634</v>
      </c>
      <c r="E339" s="176"/>
      <c r="F339" s="177"/>
      <c r="G339" s="266"/>
      <c r="H339" s="82" t="s">
        <v>38</v>
      </c>
      <c r="I339" s="763"/>
      <c r="J339" s="758"/>
      <c r="K339" s="454">
        <f>K338+1</f>
        <v>2</v>
      </c>
    </row>
    <row r="340" spans="2:11" ht="18" customHeight="1" x14ac:dyDescent="0.25">
      <c r="B340" s="207">
        <f t="shared" si="54"/>
        <v>13</v>
      </c>
      <c r="C340" s="377" t="s">
        <v>480</v>
      </c>
      <c r="D340" s="471" t="s">
        <v>477</v>
      </c>
      <c r="E340" s="472"/>
      <c r="F340" s="472"/>
      <c r="G340" s="364"/>
      <c r="H340" s="415" t="s">
        <v>38</v>
      </c>
      <c r="I340" s="763"/>
      <c r="J340" s="758"/>
      <c r="K340" s="454">
        <f t="shared" ref="K340:K348" si="56">K339+1</f>
        <v>3</v>
      </c>
    </row>
    <row r="341" spans="2:11" ht="18" customHeight="1" x14ac:dyDescent="0.25">
      <c r="B341" s="207">
        <f t="shared" si="54"/>
        <v>14</v>
      </c>
      <c r="C341" s="397" t="s">
        <v>480</v>
      </c>
      <c r="D341" s="359" t="s">
        <v>649</v>
      </c>
      <c r="E341" s="176"/>
      <c r="F341" s="177"/>
      <c r="G341" s="266"/>
      <c r="H341" s="82" t="s">
        <v>38</v>
      </c>
      <c r="I341" s="763"/>
      <c r="J341" s="758"/>
      <c r="K341" s="454">
        <f t="shared" si="56"/>
        <v>4</v>
      </c>
    </row>
    <row r="342" spans="2:11" ht="18" customHeight="1" x14ac:dyDescent="0.25">
      <c r="B342" s="207">
        <f t="shared" si="54"/>
        <v>15</v>
      </c>
      <c r="C342" s="377" t="s">
        <v>480</v>
      </c>
      <c r="D342" s="471" t="s">
        <v>478</v>
      </c>
      <c r="E342" s="472"/>
      <c r="F342" s="472"/>
      <c r="G342" s="364"/>
      <c r="H342" s="415" t="s">
        <v>38</v>
      </c>
      <c r="I342" s="763"/>
      <c r="J342" s="758"/>
      <c r="K342" s="454">
        <f t="shared" si="56"/>
        <v>5</v>
      </c>
    </row>
    <row r="343" spans="2:11" ht="18" customHeight="1" x14ac:dyDescent="0.25">
      <c r="B343" s="207">
        <f t="shared" si="54"/>
        <v>16</v>
      </c>
      <c r="C343" s="397" t="s">
        <v>480</v>
      </c>
      <c r="D343" s="359" t="s">
        <v>635</v>
      </c>
      <c r="E343" s="176"/>
      <c r="F343" s="177"/>
      <c r="G343" s="266"/>
      <c r="H343" s="82" t="s">
        <v>38</v>
      </c>
      <c r="I343" s="763"/>
      <c r="J343" s="758"/>
      <c r="K343" s="454">
        <f t="shared" si="56"/>
        <v>6</v>
      </c>
    </row>
    <row r="344" spans="2:11" ht="18" customHeight="1" x14ac:dyDescent="0.25">
      <c r="B344" s="207">
        <f t="shared" si="54"/>
        <v>17</v>
      </c>
      <c r="C344" s="377" t="s">
        <v>480</v>
      </c>
      <c r="D344" s="471" t="s">
        <v>479</v>
      </c>
      <c r="E344" s="472"/>
      <c r="F344" s="472"/>
      <c r="G344" s="364"/>
      <c r="H344" s="415" t="s">
        <v>38</v>
      </c>
      <c r="I344" s="763"/>
      <c r="J344" s="758"/>
      <c r="K344" s="454">
        <f t="shared" si="56"/>
        <v>7</v>
      </c>
    </row>
    <row r="345" spans="2:11" ht="18" customHeight="1" x14ac:dyDescent="0.25">
      <c r="B345" s="207">
        <f t="shared" si="54"/>
        <v>18</v>
      </c>
      <c r="C345" s="414" t="s">
        <v>480</v>
      </c>
      <c r="D345" s="261" t="s">
        <v>636</v>
      </c>
      <c r="E345" s="159"/>
      <c r="F345" s="160"/>
      <c r="G345" s="259"/>
      <c r="H345" s="82" t="s">
        <v>38</v>
      </c>
      <c r="I345" s="763"/>
      <c r="J345" s="758"/>
      <c r="K345" s="454">
        <f t="shared" si="56"/>
        <v>8</v>
      </c>
    </row>
    <row r="346" spans="2:11" ht="18" customHeight="1" x14ac:dyDescent="0.25">
      <c r="B346" s="207">
        <f t="shared" si="54"/>
        <v>19</v>
      </c>
      <c r="C346" s="414" t="s">
        <v>480</v>
      </c>
      <c r="D346" s="261" t="s">
        <v>650</v>
      </c>
      <c r="E346" s="159"/>
      <c r="F346" s="160"/>
      <c r="G346" s="259"/>
      <c r="H346" s="82" t="s">
        <v>38</v>
      </c>
      <c r="I346" s="763"/>
      <c r="J346" s="758"/>
      <c r="K346" s="454">
        <f t="shared" si="56"/>
        <v>9</v>
      </c>
    </row>
    <row r="347" spans="2:11" ht="18" customHeight="1" x14ac:dyDescent="0.25">
      <c r="B347" s="207">
        <f t="shared" si="54"/>
        <v>20</v>
      </c>
      <c r="C347" s="414" t="s">
        <v>480</v>
      </c>
      <c r="D347" s="261" t="s">
        <v>651</v>
      </c>
      <c r="E347" s="159"/>
      <c r="F347" s="160"/>
      <c r="G347" s="259"/>
      <c r="H347" s="82" t="s">
        <v>38</v>
      </c>
      <c r="I347" s="763"/>
      <c r="J347" s="758"/>
      <c r="K347" s="454">
        <f t="shared" si="56"/>
        <v>10</v>
      </c>
    </row>
    <row r="348" spans="2:11" ht="18" customHeight="1" thickBot="1" x14ac:dyDescent="0.3">
      <c r="B348" s="207">
        <f t="shared" si="54"/>
        <v>21</v>
      </c>
      <c r="C348" s="697" t="s">
        <v>480</v>
      </c>
      <c r="D348" s="698" t="s">
        <v>637</v>
      </c>
      <c r="E348" s="374"/>
      <c r="F348" s="375"/>
      <c r="G348" s="502"/>
      <c r="H348" s="82" t="s">
        <v>38</v>
      </c>
      <c r="I348" s="805"/>
      <c r="J348" s="741"/>
      <c r="K348" s="454">
        <f t="shared" si="56"/>
        <v>11</v>
      </c>
    </row>
    <row r="349" spans="2:11" ht="18" customHeight="1" x14ac:dyDescent="0.25">
      <c r="B349" s="204">
        <f>B348+1</f>
        <v>22</v>
      </c>
      <c r="C349" s="360" t="s">
        <v>272</v>
      </c>
      <c r="D349" s="361" t="s">
        <v>265</v>
      </c>
      <c r="E349" s="176"/>
      <c r="F349" s="177"/>
      <c r="G349" s="266"/>
      <c r="H349" s="82" t="s">
        <v>38</v>
      </c>
      <c r="I349" s="760" t="s">
        <v>76</v>
      </c>
      <c r="J349" s="739" t="s">
        <v>117</v>
      </c>
      <c r="K349" s="652">
        <f>1</f>
        <v>1</v>
      </c>
    </row>
    <row r="350" spans="2:11" ht="18" customHeight="1" x14ac:dyDescent="0.25">
      <c r="B350" s="285">
        <f t="shared" si="54"/>
        <v>23</v>
      </c>
      <c r="C350" s="360" t="s">
        <v>272</v>
      </c>
      <c r="D350" s="361" t="s">
        <v>264</v>
      </c>
      <c r="E350" s="159"/>
      <c r="F350" s="177"/>
      <c r="G350" s="266"/>
      <c r="H350" s="82" t="s">
        <v>38</v>
      </c>
      <c r="I350" s="760" t="s">
        <v>76</v>
      </c>
      <c r="J350" s="739" t="s">
        <v>117</v>
      </c>
      <c r="K350" s="454">
        <f>K349+1</f>
        <v>2</v>
      </c>
    </row>
    <row r="351" spans="2:11" ht="18" customHeight="1" x14ac:dyDescent="0.25">
      <c r="B351" s="285">
        <f t="shared" si="54"/>
        <v>24</v>
      </c>
      <c r="C351" s="360" t="s">
        <v>272</v>
      </c>
      <c r="D351" s="361" t="s">
        <v>270</v>
      </c>
      <c r="E351" s="176"/>
      <c r="F351" s="177"/>
      <c r="G351" s="266"/>
      <c r="H351" s="82" t="s">
        <v>38</v>
      </c>
      <c r="I351" s="760" t="s">
        <v>76</v>
      </c>
      <c r="J351" s="739" t="s">
        <v>117</v>
      </c>
      <c r="K351" s="454">
        <f t="shared" ref="K351:K357" si="57">K350+1</f>
        <v>3</v>
      </c>
    </row>
    <row r="352" spans="2:11" ht="18" customHeight="1" x14ac:dyDescent="0.25">
      <c r="B352" s="285">
        <f t="shared" si="54"/>
        <v>25</v>
      </c>
      <c r="C352" s="360" t="s">
        <v>272</v>
      </c>
      <c r="D352" s="361" t="s">
        <v>266</v>
      </c>
      <c r="E352" s="176"/>
      <c r="F352" s="177"/>
      <c r="G352" s="266"/>
      <c r="H352" s="82" t="s">
        <v>38</v>
      </c>
      <c r="I352" s="760" t="s">
        <v>76</v>
      </c>
      <c r="J352" s="739" t="s">
        <v>117</v>
      </c>
      <c r="K352" s="454">
        <f t="shared" si="57"/>
        <v>4</v>
      </c>
    </row>
    <row r="353" spans="2:11" ht="18" customHeight="1" x14ac:dyDescent="0.25">
      <c r="B353" s="285">
        <f t="shared" si="54"/>
        <v>26</v>
      </c>
      <c r="C353" s="527" t="s">
        <v>272</v>
      </c>
      <c r="D353" s="467" t="s">
        <v>263</v>
      </c>
      <c r="E353" s="159"/>
      <c r="F353" s="160"/>
      <c r="G353" s="259"/>
      <c r="H353" s="510" t="s">
        <v>38</v>
      </c>
      <c r="I353" s="773" t="s">
        <v>76</v>
      </c>
      <c r="J353" s="735" t="s">
        <v>117</v>
      </c>
      <c r="K353" s="454">
        <f t="shared" si="57"/>
        <v>5</v>
      </c>
    </row>
    <row r="354" spans="2:11" ht="18" customHeight="1" x14ac:dyDescent="0.25">
      <c r="B354" s="285">
        <f t="shared" si="54"/>
        <v>27</v>
      </c>
      <c r="C354" s="360" t="s">
        <v>272</v>
      </c>
      <c r="D354" s="361" t="s">
        <v>271</v>
      </c>
      <c r="E354" s="176"/>
      <c r="F354" s="177"/>
      <c r="G354" s="266"/>
      <c r="H354" s="82" t="s">
        <v>38</v>
      </c>
      <c r="I354" s="760" t="s">
        <v>76</v>
      </c>
      <c r="J354" s="739" t="s">
        <v>117</v>
      </c>
      <c r="K354" s="454">
        <f t="shared" si="57"/>
        <v>6</v>
      </c>
    </row>
    <row r="355" spans="2:11" ht="18" customHeight="1" x14ac:dyDescent="0.25">
      <c r="B355" s="285">
        <f t="shared" si="54"/>
        <v>28</v>
      </c>
      <c r="C355" s="360" t="s">
        <v>272</v>
      </c>
      <c r="D355" s="361" t="s">
        <v>267</v>
      </c>
      <c r="E355" s="176"/>
      <c r="F355" s="177"/>
      <c r="G355" s="266"/>
      <c r="H355" s="82" t="s">
        <v>38</v>
      </c>
      <c r="I355" s="760" t="s">
        <v>76</v>
      </c>
      <c r="J355" s="739" t="s">
        <v>117</v>
      </c>
      <c r="K355" s="454">
        <f t="shared" si="57"/>
        <v>7</v>
      </c>
    </row>
    <row r="356" spans="2:11" ht="18" customHeight="1" x14ac:dyDescent="0.25">
      <c r="B356" s="285">
        <f t="shared" si="54"/>
        <v>29</v>
      </c>
      <c r="C356" s="360" t="s">
        <v>272</v>
      </c>
      <c r="D356" s="361" t="s">
        <v>269</v>
      </c>
      <c r="E356" s="176"/>
      <c r="F356" s="177"/>
      <c r="G356" s="266"/>
      <c r="H356" s="82" t="s">
        <v>38</v>
      </c>
      <c r="I356" s="760" t="s">
        <v>76</v>
      </c>
      <c r="J356" s="739" t="s">
        <v>117</v>
      </c>
      <c r="K356" s="454">
        <f t="shared" si="57"/>
        <v>8</v>
      </c>
    </row>
    <row r="357" spans="2:11" ht="18" customHeight="1" thickBot="1" x14ac:dyDescent="0.3">
      <c r="B357" s="300">
        <f t="shared" si="54"/>
        <v>30</v>
      </c>
      <c r="C357" s="666" t="s">
        <v>272</v>
      </c>
      <c r="D357" s="667" t="s">
        <v>268</v>
      </c>
      <c r="E357" s="162"/>
      <c r="F357" s="163"/>
      <c r="G357" s="668"/>
      <c r="H357" s="576" t="s">
        <v>38</v>
      </c>
      <c r="I357" s="806" t="s">
        <v>76</v>
      </c>
      <c r="J357" s="772" t="s">
        <v>117</v>
      </c>
      <c r="K357" s="454">
        <f t="shared" si="57"/>
        <v>9</v>
      </c>
    </row>
    <row r="358" spans="2:11" ht="18" customHeight="1" x14ac:dyDescent="0.25">
      <c r="B358" s="659">
        <f t="shared" si="54"/>
        <v>31</v>
      </c>
      <c r="C358" s="224" t="s">
        <v>475</v>
      </c>
      <c r="D358" s="687" t="s">
        <v>660</v>
      </c>
      <c r="E358" s="664"/>
      <c r="F358" s="669"/>
      <c r="G358" s="663"/>
      <c r="H358" s="81" t="s">
        <v>38</v>
      </c>
      <c r="I358" s="754"/>
      <c r="J358" s="804"/>
      <c r="K358" s="652">
        <f>1</f>
        <v>1</v>
      </c>
    </row>
    <row r="359" spans="2:11" ht="18" customHeight="1" thickBot="1" x14ac:dyDescent="0.3">
      <c r="B359" s="206">
        <f t="shared" si="54"/>
        <v>32</v>
      </c>
      <c r="C359" s="694" t="s">
        <v>475</v>
      </c>
      <c r="D359" s="695" t="s">
        <v>474</v>
      </c>
      <c r="E359" s="670"/>
      <c r="F359" s="670"/>
      <c r="G359" s="353"/>
      <c r="H359" s="696" t="s">
        <v>38</v>
      </c>
      <c r="I359" s="805"/>
      <c r="J359" s="741"/>
      <c r="K359" s="454">
        <f>K358+1</f>
        <v>2</v>
      </c>
    </row>
    <row r="360" spans="2:11" ht="18" customHeight="1" x14ac:dyDescent="0.25">
      <c r="B360" s="659">
        <f t="shared" si="54"/>
        <v>33</v>
      </c>
      <c r="C360" s="224" t="s">
        <v>638</v>
      </c>
      <c r="D360" s="687" t="s">
        <v>639</v>
      </c>
      <c r="E360" s="688"/>
      <c r="F360" s="469"/>
      <c r="G360" s="689"/>
      <c r="H360" s="136" t="s">
        <v>223</v>
      </c>
      <c r="I360" s="807"/>
      <c r="J360" s="804"/>
      <c r="K360" s="652">
        <f>1</f>
        <v>1</v>
      </c>
    </row>
    <row r="361" spans="2:11" ht="18" customHeight="1" x14ac:dyDescent="0.25">
      <c r="B361" s="204">
        <f t="shared" si="54"/>
        <v>34</v>
      </c>
      <c r="C361" s="120" t="s">
        <v>638</v>
      </c>
      <c r="D361" s="18" t="s">
        <v>278</v>
      </c>
      <c r="E361" s="18"/>
      <c r="F361" s="19"/>
      <c r="G361" s="21"/>
      <c r="H361" s="136" t="s">
        <v>223</v>
      </c>
      <c r="I361" s="808" t="s">
        <v>76</v>
      </c>
      <c r="J361" s="770" t="s">
        <v>72</v>
      </c>
      <c r="K361" s="454">
        <f>K360+1</f>
        <v>2</v>
      </c>
    </row>
    <row r="362" spans="2:11" ht="18" customHeight="1" x14ac:dyDescent="0.25">
      <c r="B362" s="207">
        <f t="shared" si="54"/>
        <v>35</v>
      </c>
      <c r="C362" s="121" t="s">
        <v>638</v>
      </c>
      <c r="D362" s="18" t="s">
        <v>292</v>
      </c>
      <c r="E362" s="25"/>
      <c r="F362" s="28"/>
      <c r="G362" s="20"/>
      <c r="H362" s="136" t="s">
        <v>223</v>
      </c>
      <c r="I362" s="808" t="s">
        <v>76</v>
      </c>
      <c r="J362" s="770" t="s">
        <v>72</v>
      </c>
      <c r="K362" s="454">
        <f t="shared" ref="K362:K373" si="58">K361+1</f>
        <v>3</v>
      </c>
    </row>
    <row r="363" spans="2:11" ht="18" customHeight="1" x14ac:dyDescent="0.25">
      <c r="B363" s="207">
        <f t="shared" si="54"/>
        <v>36</v>
      </c>
      <c r="C363" s="120" t="s">
        <v>638</v>
      </c>
      <c r="D363" s="18" t="s">
        <v>284</v>
      </c>
      <c r="E363" s="25"/>
      <c r="F363" s="31"/>
      <c r="G363" s="32"/>
      <c r="H363" s="136" t="s">
        <v>223</v>
      </c>
      <c r="I363" s="808" t="s">
        <v>72</v>
      </c>
      <c r="J363" s="770" t="s">
        <v>76</v>
      </c>
      <c r="K363" s="454">
        <f t="shared" si="58"/>
        <v>4</v>
      </c>
    </row>
    <row r="364" spans="2:11" ht="18" customHeight="1" x14ac:dyDescent="0.25">
      <c r="B364" s="207">
        <f t="shared" si="54"/>
        <v>37</v>
      </c>
      <c r="C364" s="486" t="s">
        <v>638</v>
      </c>
      <c r="D364" s="690" t="s">
        <v>641</v>
      </c>
      <c r="E364" s="691"/>
      <c r="F364" s="692"/>
      <c r="G364" s="693"/>
      <c r="H364" s="136" t="s">
        <v>223</v>
      </c>
      <c r="I364" s="809"/>
      <c r="J364" s="810"/>
      <c r="K364" s="454">
        <f t="shared" si="58"/>
        <v>5</v>
      </c>
    </row>
    <row r="365" spans="2:11" ht="18" customHeight="1" x14ac:dyDescent="0.25">
      <c r="B365" s="207">
        <f t="shared" si="54"/>
        <v>38</v>
      </c>
      <c r="C365" s="120" t="s">
        <v>638</v>
      </c>
      <c r="D365" s="18" t="s">
        <v>282</v>
      </c>
      <c r="E365" s="18"/>
      <c r="F365" s="19"/>
      <c r="G365" s="20"/>
      <c r="H365" s="136" t="s">
        <v>223</v>
      </c>
      <c r="I365" s="808" t="s">
        <v>76</v>
      </c>
      <c r="J365" s="770" t="s">
        <v>72</v>
      </c>
      <c r="K365" s="454">
        <f t="shared" si="58"/>
        <v>6</v>
      </c>
    </row>
    <row r="366" spans="2:11" ht="18" customHeight="1" x14ac:dyDescent="0.25">
      <c r="B366" s="207">
        <f t="shared" si="54"/>
        <v>39</v>
      </c>
      <c r="C366" s="120" t="s">
        <v>638</v>
      </c>
      <c r="D366" s="18" t="s">
        <v>298</v>
      </c>
      <c r="E366" s="25"/>
      <c r="F366" s="28"/>
      <c r="G366" s="20"/>
      <c r="H366" s="136" t="s">
        <v>223</v>
      </c>
      <c r="I366" s="808" t="s">
        <v>76</v>
      </c>
      <c r="J366" s="770" t="s">
        <v>72</v>
      </c>
      <c r="K366" s="454">
        <f t="shared" si="58"/>
        <v>7</v>
      </c>
    </row>
    <row r="367" spans="2:11" ht="18" customHeight="1" x14ac:dyDescent="0.25">
      <c r="B367" s="207">
        <f t="shared" si="54"/>
        <v>40</v>
      </c>
      <c r="C367" s="121" t="s">
        <v>638</v>
      </c>
      <c r="D367" s="123" t="s">
        <v>275</v>
      </c>
      <c r="E367" s="123"/>
      <c r="F367" s="124"/>
      <c r="G367" s="32"/>
      <c r="H367" s="136" t="s">
        <v>223</v>
      </c>
      <c r="I367" s="808" t="s">
        <v>76</v>
      </c>
      <c r="J367" s="770" t="s">
        <v>72</v>
      </c>
      <c r="K367" s="454">
        <f t="shared" si="58"/>
        <v>8</v>
      </c>
    </row>
    <row r="368" spans="2:11" ht="18" customHeight="1" x14ac:dyDescent="0.25">
      <c r="B368" s="207">
        <f t="shared" si="54"/>
        <v>41</v>
      </c>
      <c r="C368" s="120" t="s">
        <v>638</v>
      </c>
      <c r="D368" s="18" t="s">
        <v>289</v>
      </c>
      <c r="E368" s="25"/>
      <c r="F368" s="28"/>
      <c r="G368" s="20"/>
      <c r="H368" s="136" t="s">
        <v>223</v>
      </c>
      <c r="I368" s="808" t="s">
        <v>76</v>
      </c>
      <c r="J368" s="770" t="s">
        <v>72</v>
      </c>
      <c r="K368" s="454">
        <f t="shared" si="58"/>
        <v>9</v>
      </c>
    </row>
    <row r="369" spans="2:11" ht="18" customHeight="1" x14ac:dyDescent="0.25">
      <c r="B369" s="207">
        <f>B368+1</f>
        <v>42</v>
      </c>
      <c r="C369" s="120" t="s">
        <v>638</v>
      </c>
      <c r="D369" s="104" t="s">
        <v>301</v>
      </c>
      <c r="E369" s="363"/>
      <c r="F369" s="363"/>
      <c r="G369" s="362"/>
      <c r="H369" s="136" t="s">
        <v>223</v>
      </c>
      <c r="I369" s="755" t="s">
        <v>72</v>
      </c>
      <c r="J369" s="751" t="s">
        <v>76</v>
      </c>
      <c r="K369" s="454">
        <f t="shared" si="58"/>
        <v>10</v>
      </c>
    </row>
    <row r="370" spans="2:11" ht="18" customHeight="1" x14ac:dyDescent="0.25">
      <c r="B370" s="207">
        <f t="shared" si="54"/>
        <v>43</v>
      </c>
      <c r="C370" s="120" t="s">
        <v>638</v>
      </c>
      <c r="D370" s="18" t="s">
        <v>299</v>
      </c>
      <c r="E370" s="25"/>
      <c r="F370" s="28"/>
      <c r="G370" s="20"/>
      <c r="H370" s="136" t="s">
        <v>223</v>
      </c>
      <c r="I370" s="808" t="s">
        <v>76</v>
      </c>
      <c r="J370" s="770" t="s">
        <v>72</v>
      </c>
      <c r="K370" s="454">
        <f t="shared" si="58"/>
        <v>11</v>
      </c>
    </row>
    <row r="371" spans="2:11" ht="18" customHeight="1" x14ac:dyDescent="0.25">
      <c r="B371" s="207">
        <f t="shared" si="54"/>
        <v>44</v>
      </c>
      <c r="C371" s="120" t="s">
        <v>638</v>
      </c>
      <c r="D371" s="18" t="s">
        <v>293</v>
      </c>
      <c r="E371" s="25"/>
      <c r="F371" s="28"/>
      <c r="G371" s="20"/>
      <c r="H371" s="136" t="s">
        <v>223</v>
      </c>
      <c r="I371" s="808" t="s">
        <v>76</v>
      </c>
      <c r="J371" s="770" t="s">
        <v>72</v>
      </c>
      <c r="K371" s="454">
        <f t="shared" si="58"/>
        <v>12</v>
      </c>
    </row>
    <row r="372" spans="2:11" ht="18" customHeight="1" x14ac:dyDescent="0.25">
      <c r="B372" s="207">
        <f t="shared" si="54"/>
        <v>45</v>
      </c>
      <c r="C372" s="120" t="s">
        <v>638</v>
      </c>
      <c r="D372" s="18" t="s">
        <v>276</v>
      </c>
      <c r="E372" s="18"/>
      <c r="F372" s="19"/>
      <c r="G372" s="20"/>
      <c r="H372" s="136" t="s">
        <v>223</v>
      </c>
      <c r="I372" s="808" t="s">
        <v>72</v>
      </c>
      <c r="J372" s="770" t="s">
        <v>76</v>
      </c>
      <c r="K372" s="454">
        <f t="shared" si="58"/>
        <v>13</v>
      </c>
    </row>
    <row r="373" spans="2:11" ht="18" customHeight="1" thickBot="1" x14ac:dyDescent="0.3">
      <c r="B373" s="206">
        <f t="shared" si="54"/>
        <v>46</v>
      </c>
      <c r="C373" s="122" t="s">
        <v>638</v>
      </c>
      <c r="D373" s="88" t="s">
        <v>286</v>
      </c>
      <c r="E373" s="33"/>
      <c r="F373" s="34"/>
      <c r="G373" s="24"/>
      <c r="H373" s="137" t="s">
        <v>223</v>
      </c>
      <c r="I373" s="767" t="s">
        <v>72</v>
      </c>
      <c r="J373" s="774" t="s">
        <v>76</v>
      </c>
      <c r="K373" s="454">
        <f t="shared" si="58"/>
        <v>14</v>
      </c>
    </row>
    <row r="374" spans="2:11" ht="18" customHeight="1" x14ac:dyDescent="0.25">
      <c r="B374" s="659">
        <f t="shared" si="54"/>
        <v>47</v>
      </c>
      <c r="C374" s="134" t="s">
        <v>640</v>
      </c>
      <c r="D374" s="13" t="s">
        <v>290</v>
      </c>
      <c r="E374" s="227"/>
      <c r="F374" s="138"/>
      <c r="G374" s="15"/>
      <c r="H374" s="135" t="s">
        <v>223</v>
      </c>
      <c r="I374" s="750" t="s">
        <v>76</v>
      </c>
      <c r="J374" s="750" t="s">
        <v>72</v>
      </c>
      <c r="K374" s="652">
        <f>1</f>
        <v>1</v>
      </c>
    </row>
    <row r="375" spans="2:11" ht="18" customHeight="1" x14ac:dyDescent="0.25">
      <c r="B375" s="207">
        <f t="shared" si="54"/>
        <v>48</v>
      </c>
      <c r="C375" s="506" t="s">
        <v>640</v>
      </c>
      <c r="D375" s="123" t="s">
        <v>273</v>
      </c>
      <c r="E375" s="123"/>
      <c r="F375" s="124"/>
      <c r="G375" s="32"/>
      <c r="H375" s="181" t="s">
        <v>223</v>
      </c>
      <c r="I375" s="770" t="s">
        <v>72</v>
      </c>
      <c r="J375" s="770" t="s">
        <v>76</v>
      </c>
      <c r="K375" s="454">
        <f>K374+1</f>
        <v>2</v>
      </c>
    </row>
    <row r="376" spans="2:11" ht="18" customHeight="1" x14ac:dyDescent="0.25">
      <c r="B376" s="207">
        <f t="shared" si="54"/>
        <v>49</v>
      </c>
      <c r="C376" s="120" t="s">
        <v>640</v>
      </c>
      <c r="D376" s="18" t="s">
        <v>279</v>
      </c>
      <c r="E376" s="18"/>
      <c r="F376" s="19"/>
      <c r="G376" s="20"/>
      <c r="H376" s="136" t="s">
        <v>223</v>
      </c>
      <c r="I376" s="770" t="s">
        <v>72</v>
      </c>
      <c r="J376" s="770" t="s">
        <v>76</v>
      </c>
      <c r="K376" s="454">
        <f t="shared" ref="K376:K393" si="59">K375+1</f>
        <v>3</v>
      </c>
    </row>
    <row r="377" spans="2:11" ht="18" customHeight="1" x14ac:dyDescent="0.25">
      <c r="B377" s="207">
        <f t="shared" si="54"/>
        <v>50</v>
      </c>
      <c r="C377" s="120" t="s">
        <v>640</v>
      </c>
      <c r="D377" s="18" t="s">
        <v>274</v>
      </c>
      <c r="E377" s="18"/>
      <c r="F377" s="19"/>
      <c r="G377" s="20"/>
      <c r="H377" s="136" t="s">
        <v>223</v>
      </c>
      <c r="I377" s="770" t="s">
        <v>76</v>
      </c>
      <c r="J377" s="770" t="s">
        <v>72</v>
      </c>
      <c r="K377" s="454">
        <f t="shared" si="59"/>
        <v>4</v>
      </c>
    </row>
    <row r="378" spans="2:11" ht="18" customHeight="1" x14ac:dyDescent="0.25">
      <c r="B378" s="207">
        <f>B377+1</f>
        <v>51</v>
      </c>
      <c r="C378" s="120" t="s">
        <v>640</v>
      </c>
      <c r="D378" s="18" t="s">
        <v>281</v>
      </c>
      <c r="E378" s="18"/>
      <c r="F378" s="19"/>
      <c r="G378" s="20"/>
      <c r="H378" s="136" t="s">
        <v>223</v>
      </c>
      <c r="I378" s="770" t="s">
        <v>76</v>
      </c>
      <c r="J378" s="770" t="s">
        <v>72</v>
      </c>
      <c r="K378" s="454">
        <f t="shared" si="59"/>
        <v>5</v>
      </c>
    </row>
    <row r="379" spans="2:11" ht="18" customHeight="1" x14ac:dyDescent="0.25">
      <c r="B379" s="207">
        <f t="shared" si="54"/>
        <v>52</v>
      </c>
      <c r="C379" s="121" t="s">
        <v>640</v>
      </c>
      <c r="D379" s="18" t="s">
        <v>300</v>
      </c>
      <c r="E379" s="25"/>
      <c r="F379" s="28"/>
      <c r="G379" s="271"/>
      <c r="H379" s="136" t="s">
        <v>223</v>
      </c>
      <c r="I379" s="770" t="s">
        <v>76</v>
      </c>
      <c r="J379" s="770" t="s">
        <v>72</v>
      </c>
      <c r="K379" s="454">
        <f t="shared" si="59"/>
        <v>6</v>
      </c>
    </row>
    <row r="380" spans="2:11" ht="18" customHeight="1" x14ac:dyDescent="0.25">
      <c r="B380" s="207">
        <f t="shared" si="54"/>
        <v>53</v>
      </c>
      <c r="C380" s="120" t="s">
        <v>640</v>
      </c>
      <c r="D380" s="18" t="s">
        <v>291</v>
      </c>
      <c r="E380" s="25"/>
      <c r="F380" s="28"/>
      <c r="G380" s="20"/>
      <c r="H380" s="136" t="s">
        <v>223</v>
      </c>
      <c r="I380" s="770" t="s">
        <v>72</v>
      </c>
      <c r="J380" s="770" t="s">
        <v>76</v>
      </c>
      <c r="K380" s="454">
        <f t="shared" si="59"/>
        <v>7</v>
      </c>
    </row>
    <row r="381" spans="2:11" ht="18" customHeight="1" x14ac:dyDescent="0.25">
      <c r="B381" s="207">
        <f t="shared" si="54"/>
        <v>54</v>
      </c>
      <c r="C381" s="120" t="s">
        <v>640</v>
      </c>
      <c r="D381" s="18" t="s">
        <v>280</v>
      </c>
      <c r="E381" s="18"/>
      <c r="F381" s="19"/>
      <c r="G381" s="20"/>
      <c r="H381" s="136" t="s">
        <v>223</v>
      </c>
      <c r="I381" s="770" t="s">
        <v>72</v>
      </c>
      <c r="J381" s="770" t="s">
        <v>76</v>
      </c>
      <c r="K381" s="454">
        <f t="shared" si="59"/>
        <v>8</v>
      </c>
    </row>
    <row r="382" spans="2:11" ht="18" customHeight="1" x14ac:dyDescent="0.25">
      <c r="B382" s="207">
        <f t="shared" si="54"/>
        <v>55</v>
      </c>
      <c r="C382" s="120" t="s">
        <v>640</v>
      </c>
      <c r="D382" s="18" t="s">
        <v>296</v>
      </c>
      <c r="E382" s="25"/>
      <c r="F382" s="28"/>
      <c r="G382" s="20"/>
      <c r="H382" s="136" t="s">
        <v>223</v>
      </c>
      <c r="I382" s="770" t="s">
        <v>76</v>
      </c>
      <c r="J382" s="770" t="s">
        <v>72</v>
      </c>
      <c r="K382" s="454">
        <f t="shared" si="59"/>
        <v>9</v>
      </c>
    </row>
    <row r="383" spans="2:11" ht="18" customHeight="1" x14ac:dyDescent="0.25">
      <c r="B383" s="207">
        <f t="shared" si="54"/>
        <v>56</v>
      </c>
      <c r="C383" s="120" t="s">
        <v>640</v>
      </c>
      <c r="D383" s="18" t="s">
        <v>288</v>
      </c>
      <c r="E383" s="25"/>
      <c r="F383" s="28"/>
      <c r="G383" s="20"/>
      <c r="H383" s="136" t="s">
        <v>223</v>
      </c>
      <c r="I383" s="770" t="s">
        <v>76</v>
      </c>
      <c r="J383" s="770" t="s">
        <v>72</v>
      </c>
      <c r="K383" s="454">
        <f t="shared" si="59"/>
        <v>10</v>
      </c>
    </row>
    <row r="384" spans="2:11" ht="18" customHeight="1" x14ac:dyDescent="0.25">
      <c r="B384" s="207">
        <f t="shared" si="54"/>
        <v>57</v>
      </c>
      <c r="C384" s="120" t="s">
        <v>640</v>
      </c>
      <c r="D384" s="18" t="s">
        <v>297</v>
      </c>
      <c r="E384" s="25"/>
      <c r="F384" s="28"/>
      <c r="G384" s="20"/>
      <c r="H384" s="136" t="s">
        <v>223</v>
      </c>
      <c r="I384" s="770" t="s">
        <v>76</v>
      </c>
      <c r="J384" s="770" t="s">
        <v>72</v>
      </c>
      <c r="K384" s="454">
        <f t="shared" si="59"/>
        <v>11</v>
      </c>
    </row>
    <row r="385" spans="2:11" ht="18" customHeight="1" x14ac:dyDescent="0.25">
      <c r="B385" s="207">
        <f t="shared" si="54"/>
        <v>58</v>
      </c>
      <c r="C385" s="120" t="s">
        <v>640</v>
      </c>
      <c r="D385" s="95" t="s">
        <v>285</v>
      </c>
      <c r="E385" s="29"/>
      <c r="F385" s="28"/>
      <c r="G385" s="20"/>
      <c r="H385" s="136" t="s">
        <v>223</v>
      </c>
      <c r="I385" s="770" t="s">
        <v>76</v>
      </c>
      <c r="J385" s="770" t="s">
        <v>72</v>
      </c>
      <c r="K385" s="454">
        <f t="shared" si="59"/>
        <v>12</v>
      </c>
    </row>
    <row r="386" spans="2:11" ht="18" customHeight="1" x14ac:dyDescent="0.25">
      <c r="B386" s="207">
        <f t="shared" si="54"/>
        <v>59</v>
      </c>
      <c r="C386" s="120" t="s">
        <v>640</v>
      </c>
      <c r="D386" s="18" t="s">
        <v>287</v>
      </c>
      <c r="E386" s="25"/>
      <c r="F386" s="28"/>
      <c r="G386" s="20"/>
      <c r="H386" s="136" t="s">
        <v>223</v>
      </c>
      <c r="I386" s="770" t="s">
        <v>76</v>
      </c>
      <c r="J386" s="770" t="s">
        <v>72</v>
      </c>
      <c r="K386" s="454">
        <f t="shared" si="59"/>
        <v>13</v>
      </c>
    </row>
    <row r="387" spans="2:11" ht="18" customHeight="1" x14ac:dyDescent="0.25">
      <c r="B387" s="207">
        <f t="shared" si="54"/>
        <v>60</v>
      </c>
      <c r="C387" s="120" t="s">
        <v>640</v>
      </c>
      <c r="D387" s="18" t="s">
        <v>295</v>
      </c>
      <c r="E387" s="25"/>
      <c r="F387" s="28"/>
      <c r="G387" s="20"/>
      <c r="H387" s="136" t="s">
        <v>223</v>
      </c>
      <c r="I387" s="770" t="s">
        <v>72</v>
      </c>
      <c r="J387" s="770" t="s">
        <v>76</v>
      </c>
      <c r="K387" s="454">
        <f t="shared" si="59"/>
        <v>14</v>
      </c>
    </row>
    <row r="388" spans="2:11" ht="18" customHeight="1" x14ac:dyDescent="0.25">
      <c r="B388" s="207">
        <f>B387+1</f>
        <v>61</v>
      </c>
      <c r="C388" s="120" t="s">
        <v>640</v>
      </c>
      <c r="D388" s="18" t="s">
        <v>294</v>
      </c>
      <c r="E388" s="25"/>
      <c r="F388" s="28"/>
      <c r="G388" s="20"/>
      <c r="H388" s="136" t="s">
        <v>223</v>
      </c>
      <c r="I388" s="770" t="s">
        <v>76</v>
      </c>
      <c r="J388" s="770" t="s">
        <v>72</v>
      </c>
      <c r="K388" s="454">
        <f t="shared" si="59"/>
        <v>15</v>
      </c>
    </row>
    <row r="389" spans="2:11" ht="18" customHeight="1" x14ac:dyDescent="0.25">
      <c r="B389" s="207">
        <f t="shared" si="54"/>
        <v>62</v>
      </c>
      <c r="C389" s="120" t="s">
        <v>640</v>
      </c>
      <c r="D389" s="123" t="s">
        <v>283</v>
      </c>
      <c r="E389" s="123"/>
      <c r="F389" s="124"/>
      <c r="G389" s="32"/>
      <c r="H389" s="181" t="s">
        <v>223</v>
      </c>
      <c r="I389" s="770" t="s">
        <v>76</v>
      </c>
      <c r="J389" s="770" t="s">
        <v>72</v>
      </c>
      <c r="K389" s="454">
        <f t="shared" si="59"/>
        <v>16</v>
      </c>
    </row>
    <row r="390" spans="2:11" ht="18" customHeight="1" thickBot="1" x14ac:dyDescent="0.3">
      <c r="B390" s="206">
        <f t="shared" si="54"/>
        <v>63</v>
      </c>
      <c r="C390" s="122" t="s">
        <v>640</v>
      </c>
      <c r="D390" s="88" t="s">
        <v>277</v>
      </c>
      <c r="E390" s="88"/>
      <c r="F390" s="89"/>
      <c r="G390" s="674"/>
      <c r="H390" s="137" t="s">
        <v>223</v>
      </c>
      <c r="I390" s="774" t="s">
        <v>76</v>
      </c>
      <c r="J390" s="774" t="s">
        <v>72</v>
      </c>
      <c r="K390" s="454">
        <f t="shared" si="59"/>
        <v>17</v>
      </c>
    </row>
    <row r="391" spans="2:11" ht="18" customHeight="1" x14ac:dyDescent="0.25">
      <c r="B391" s="80">
        <f>B390+1</f>
        <v>64</v>
      </c>
      <c r="C391" s="486" t="s">
        <v>481</v>
      </c>
      <c r="D391" s="690" t="s">
        <v>652</v>
      </c>
      <c r="E391" s="691"/>
      <c r="F391" s="665"/>
      <c r="G391" s="672"/>
      <c r="H391" s="181" t="s">
        <v>223</v>
      </c>
      <c r="I391" s="750"/>
      <c r="J391" s="750"/>
      <c r="K391" s="652">
        <f>1</f>
        <v>1</v>
      </c>
    </row>
    <row r="392" spans="2:11" ht="18" customHeight="1" x14ac:dyDescent="0.25">
      <c r="B392" s="207">
        <f t="shared" si="54"/>
        <v>65</v>
      </c>
      <c r="C392" s="221" t="s">
        <v>481</v>
      </c>
      <c r="D392" s="359" t="s">
        <v>489</v>
      </c>
      <c r="E392" s="359"/>
      <c r="F392" s="378"/>
      <c r="G392" s="473"/>
      <c r="H392" s="181" t="s">
        <v>223</v>
      </c>
      <c r="I392" s="752"/>
      <c r="J392" s="771"/>
      <c r="K392" s="454">
        <f t="shared" si="59"/>
        <v>2</v>
      </c>
    </row>
    <row r="393" spans="2:11" ht="18" customHeight="1" x14ac:dyDescent="0.25">
      <c r="B393" s="207">
        <f t="shared" si="54"/>
        <v>66</v>
      </c>
      <c r="C393" s="221" t="s">
        <v>481</v>
      </c>
      <c r="D393" s="359" t="s">
        <v>487</v>
      </c>
      <c r="E393" s="359"/>
      <c r="F393" s="378"/>
      <c r="G393" s="378"/>
      <c r="H393" s="181" t="s">
        <v>223</v>
      </c>
      <c r="I393" s="752"/>
      <c r="J393" s="771"/>
      <c r="K393" s="454">
        <f t="shared" si="59"/>
        <v>3</v>
      </c>
    </row>
    <row r="394" spans="2:11" ht="18" customHeight="1" x14ac:dyDescent="0.25">
      <c r="B394" s="65">
        <f t="shared" si="54"/>
        <v>67</v>
      </c>
      <c r="C394" s="486" t="s">
        <v>481</v>
      </c>
      <c r="D394" s="690" t="s">
        <v>642</v>
      </c>
      <c r="E394" s="691"/>
      <c r="F394" s="665"/>
      <c r="G394" s="672"/>
      <c r="H394" s="181" t="s">
        <v>223</v>
      </c>
      <c r="I394" s="809"/>
      <c r="J394" s="810"/>
      <c r="K394" s="454">
        <f t="shared" ref="K394:K402" si="60">K393+1</f>
        <v>4</v>
      </c>
    </row>
    <row r="395" spans="2:11" ht="18" customHeight="1" x14ac:dyDescent="0.25">
      <c r="B395" s="65">
        <f t="shared" si="54"/>
        <v>68</v>
      </c>
      <c r="C395" s="221" t="s">
        <v>481</v>
      </c>
      <c r="D395" s="359" t="s">
        <v>483</v>
      </c>
      <c r="E395" s="359"/>
      <c r="F395" s="378"/>
      <c r="G395" s="473"/>
      <c r="H395" s="181" t="s">
        <v>223</v>
      </c>
      <c r="I395" s="777"/>
      <c r="J395" s="778"/>
      <c r="K395" s="454">
        <f t="shared" si="60"/>
        <v>5</v>
      </c>
    </row>
    <row r="396" spans="2:11" ht="18" customHeight="1" x14ac:dyDescent="0.25">
      <c r="B396" s="65">
        <f t="shared" si="54"/>
        <v>69</v>
      </c>
      <c r="C396" s="486" t="s">
        <v>481</v>
      </c>
      <c r="D396" s="261" t="s">
        <v>482</v>
      </c>
      <c r="E396" s="261"/>
      <c r="F396" s="386"/>
      <c r="G396" s="673"/>
      <c r="H396" s="181" t="s">
        <v>223</v>
      </c>
      <c r="I396" s="752"/>
      <c r="J396" s="771"/>
      <c r="K396" s="454">
        <f t="shared" si="60"/>
        <v>6</v>
      </c>
    </row>
    <row r="397" spans="2:11" ht="18" customHeight="1" x14ac:dyDescent="0.25">
      <c r="B397" s="65">
        <f t="shared" si="54"/>
        <v>70</v>
      </c>
      <c r="C397" s="221" t="s">
        <v>481</v>
      </c>
      <c r="D397" s="359" t="s">
        <v>491</v>
      </c>
      <c r="E397" s="359"/>
      <c r="F397" s="378"/>
      <c r="G397" s="473"/>
      <c r="H397" s="181" t="s">
        <v>223</v>
      </c>
      <c r="I397" s="752"/>
      <c r="J397" s="771"/>
      <c r="K397" s="454">
        <f t="shared" si="60"/>
        <v>7</v>
      </c>
    </row>
    <row r="398" spans="2:11" ht="18" customHeight="1" x14ac:dyDescent="0.25">
      <c r="B398" s="65">
        <f t="shared" si="54"/>
        <v>71</v>
      </c>
      <c r="C398" s="221" t="s">
        <v>481</v>
      </c>
      <c r="D398" s="359" t="s">
        <v>492</v>
      </c>
      <c r="E398" s="359"/>
      <c r="F398" s="378"/>
      <c r="G398" s="473"/>
      <c r="H398" s="181" t="s">
        <v>223</v>
      </c>
      <c r="I398" s="752"/>
      <c r="J398" s="771"/>
      <c r="K398" s="454">
        <f t="shared" si="60"/>
        <v>8</v>
      </c>
    </row>
    <row r="399" spans="2:11" ht="18" customHeight="1" x14ac:dyDescent="0.25">
      <c r="B399" s="65">
        <f t="shared" si="54"/>
        <v>72</v>
      </c>
      <c r="C399" s="221" t="s">
        <v>481</v>
      </c>
      <c r="D399" s="359" t="s">
        <v>485</v>
      </c>
      <c r="E399" s="359"/>
      <c r="F399" s="378"/>
      <c r="G399" s="473"/>
      <c r="H399" s="181" t="s">
        <v>223</v>
      </c>
      <c r="I399" s="752"/>
      <c r="J399" s="771"/>
      <c r="K399" s="454">
        <f t="shared" si="60"/>
        <v>9</v>
      </c>
    </row>
    <row r="400" spans="2:11" ht="18" customHeight="1" x14ac:dyDescent="0.25">
      <c r="B400" s="65">
        <f t="shared" si="54"/>
        <v>73</v>
      </c>
      <c r="C400" s="221" t="s">
        <v>481</v>
      </c>
      <c r="D400" s="359" t="s">
        <v>486</v>
      </c>
      <c r="E400" s="359"/>
      <c r="F400" s="378"/>
      <c r="G400" s="378"/>
      <c r="H400" s="181" t="s">
        <v>223</v>
      </c>
      <c r="I400" s="752"/>
      <c r="J400" s="771"/>
      <c r="K400" s="454">
        <f t="shared" si="60"/>
        <v>10</v>
      </c>
    </row>
    <row r="401" spans="2:11" ht="18" customHeight="1" x14ac:dyDescent="0.25">
      <c r="B401" s="65">
        <f t="shared" si="54"/>
        <v>74</v>
      </c>
      <c r="C401" s="221" t="s">
        <v>481</v>
      </c>
      <c r="D401" s="359" t="s">
        <v>490</v>
      </c>
      <c r="E401" s="359"/>
      <c r="F401" s="378"/>
      <c r="G401" s="473"/>
      <c r="H401" s="181" t="s">
        <v>223</v>
      </c>
      <c r="I401" s="752"/>
      <c r="J401" s="771"/>
      <c r="K401" s="454">
        <f t="shared" si="60"/>
        <v>11</v>
      </c>
    </row>
    <row r="402" spans="2:11" ht="18" customHeight="1" thickBot="1" x14ac:dyDescent="0.3">
      <c r="B402" s="66">
        <f t="shared" si="54"/>
        <v>75</v>
      </c>
      <c r="C402" s="486" t="s">
        <v>481</v>
      </c>
      <c r="D402" s="261" t="s">
        <v>484</v>
      </c>
      <c r="E402" s="261"/>
      <c r="F402" s="386"/>
      <c r="G402" s="673"/>
      <c r="H402" s="181" t="s">
        <v>223</v>
      </c>
      <c r="I402" s="752"/>
      <c r="J402" s="774"/>
      <c r="K402" s="454">
        <f t="shared" si="60"/>
        <v>12</v>
      </c>
    </row>
    <row r="403" spans="2:11" ht="18" customHeight="1" x14ac:dyDescent="0.25">
      <c r="B403" s="659">
        <f t="shared" si="54"/>
        <v>76</v>
      </c>
      <c r="C403" s="347" t="s">
        <v>302</v>
      </c>
      <c r="D403" s="179" t="s">
        <v>303</v>
      </c>
      <c r="E403" s="152"/>
      <c r="F403" s="153"/>
      <c r="G403" s="215"/>
      <c r="H403" s="417" t="s">
        <v>59</v>
      </c>
      <c r="I403" s="794" t="s">
        <v>35</v>
      </c>
      <c r="J403" s="750" t="s">
        <v>64</v>
      </c>
      <c r="K403" s="652">
        <f>1</f>
        <v>1</v>
      </c>
    </row>
    <row r="404" spans="2:11" ht="18" customHeight="1" x14ac:dyDescent="0.25">
      <c r="B404" s="65">
        <f t="shared" si="54"/>
        <v>77</v>
      </c>
      <c r="C404" s="486" t="s">
        <v>302</v>
      </c>
      <c r="D404" s="690" t="s">
        <v>643</v>
      </c>
      <c r="E404" s="671"/>
      <c r="F404" s="665"/>
      <c r="G404" s="672"/>
      <c r="H404" s="275" t="s">
        <v>59</v>
      </c>
      <c r="I404" s="773"/>
      <c r="J404" s="770"/>
      <c r="K404" s="454">
        <f>K403+1</f>
        <v>2</v>
      </c>
    </row>
    <row r="405" spans="2:11" ht="18" customHeight="1" x14ac:dyDescent="0.25">
      <c r="B405" s="65">
        <f t="shared" si="54"/>
        <v>78</v>
      </c>
      <c r="C405" s="348" t="s">
        <v>302</v>
      </c>
      <c r="D405" s="311" t="s">
        <v>304</v>
      </c>
      <c r="E405" s="212"/>
      <c r="F405" s="213"/>
      <c r="G405" s="214"/>
      <c r="H405" s="275" t="s">
        <v>59</v>
      </c>
      <c r="I405" s="773" t="s">
        <v>35</v>
      </c>
      <c r="J405" s="751" t="s">
        <v>72</v>
      </c>
      <c r="K405" s="454">
        <f t="shared" ref="K405:K408" si="61">K404+1</f>
        <v>3</v>
      </c>
    </row>
    <row r="406" spans="2:11" ht="18" customHeight="1" x14ac:dyDescent="0.25">
      <c r="B406" s="285">
        <f t="shared" si="54"/>
        <v>79</v>
      </c>
      <c r="C406" s="348" t="s">
        <v>302</v>
      </c>
      <c r="D406" s="311" t="s">
        <v>305</v>
      </c>
      <c r="E406" s="150"/>
      <c r="F406" s="151"/>
      <c r="G406" s="147"/>
      <c r="H406" s="418" t="s">
        <v>59</v>
      </c>
      <c r="I406" s="760" t="s">
        <v>94</v>
      </c>
      <c r="J406" s="751" t="s">
        <v>48</v>
      </c>
      <c r="K406" s="454">
        <f t="shared" si="61"/>
        <v>4</v>
      </c>
    </row>
    <row r="407" spans="2:11" ht="18" customHeight="1" x14ac:dyDescent="0.25">
      <c r="B407" s="300">
        <f t="shared" ref="B407:B428" si="62">B406+1</f>
        <v>80</v>
      </c>
      <c r="C407" s="348" t="s">
        <v>302</v>
      </c>
      <c r="D407" s="311" t="s">
        <v>306</v>
      </c>
      <c r="E407" s="18"/>
      <c r="F407" s="19"/>
      <c r="G407" s="20"/>
      <c r="H407" s="869" t="s">
        <v>59</v>
      </c>
      <c r="I407" s="751" t="s">
        <v>64</v>
      </c>
      <c r="J407" s="760" t="s">
        <v>35</v>
      </c>
      <c r="K407" s="454">
        <f t="shared" si="61"/>
        <v>5</v>
      </c>
    </row>
    <row r="408" spans="2:11" ht="18" customHeight="1" thickBot="1" x14ac:dyDescent="0.3">
      <c r="B408" s="286">
        <f t="shared" si="54"/>
        <v>81</v>
      </c>
      <c r="C408" s="872" t="s">
        <v>302</v>
      </c>
      <c r="D408" s="873" t="s">
        <v>664</v>
      </c>
      <c r="E408" s="127"/>
      <c r="F408" s="128"/>
      <c r="G408" s="129"/>
      <c r="H408" s="874" t="s">
        <v>59</v>
      </c>
      <c r="I408" s="774"/>
      <c r="J408" s="875"/>
      <c r="K408" s="651">
        <f t="shared" si="61"/>
        <v>6</v>
      </c>
    </row>
    <row r="409" spans="2:11" ht="18" customHeight="1" x14ac:dyDescent="0.25">
      <c r="B409" s="291">
        <f t="shared" ref="B409" si="63">B408+1</f>
        <v>82</v>
      </c>
      <c r="C409" s="506" t="s">
        <v>349</v>
      </c>
      <c r="D409" s="123" t="s">
        <v>350</v>
      </c>
      <c r="E409" s="123"/>
      <c r="F409" s="124"/>
      <c r="G409" s="269"/>
      <c r="H409" s="181" t="s">
        <v>72</v>
      </c>
      <c r="I409" s="769" t="s">
        <v>72</v>
      </c>
      <c r="J409" s="870" t="s">
        <v>33</v>
      </c>
      <c r="K409" s="871">
        <f>1</f>
        <v>1</v>
      </c>
    </row>
    <row r="410" spans="2:11" ht="18" customHeight="1" x14ac:dyDescent="0.25">
      <c r="B410" s="207">
        <f t="shared" si="62"/>
        <v>83</v>
      </c>
      <c r="C410" s="60" t="s">
        <v>349</v>
      </c>
      <c r="D410" s="18" t="s">
        <v>351</v>
      </c>
      <c r="E410" s="18"/>
      <c r="F410" s="19"/>
      <c r="G410" s="268"/>
      <c r="H410" s="136" t="s">
        <v>72</v>
      </c>
      <c r="I410" s="812" t="s">
        <v>72</v>
      </c>
      <c r="J410" s="813" t="s">
        <v>33</v>
      </c>
      <c r="K410" s="454">
        <f>K409+1</f>
        <v>2</v>
      </c>
    </row>
    <row r="411" spans="2:11" ht="18" customHeight="1" x14ac:dyDescent="0.25">
      <c r="B411" s="207">
        <f t="shared" si="62"/>
        <v>84</v>
      </c>
      <c r="C411" s="60" t="s">
        <v>349</v>
      </c>
      <c r="D411" s="18" t="s">
        <v>352</v>
      </c>
      <c r="E411" s="18"/>
      <c r="F411" s="19"/>
      <c r="G411" s="268"/>
      <c r="H411" s="136" t="s">
        <v>72</v>
      </c>
      <c r="I411" s="812" t="s">
        <v>72</v>
      </c>
      <c r="J411" s="813" t="s">
        <v>33</v>
      </c>
      <c r="K411" s="454">
        <f t="shared" ref="K411:K424" si="64">K410+1</f>
        <v>3</v>
      </c>
    </row>
    <row r="412" spans="2:11" ht="18" customHeight="1" x14ac:dyDescent="0.25">
      <c r="B412" s="207">
        <f t="shared" si="62"/>
        <v>85</v>
      </c>
      <c r="C412" s="60" t="s">
        <v>349</v>
      </c>
      <c r="D412" s="18" t="s">
        <v>353</v>
      </c>
      <c r="E412" s="18"/>
      <c r="F412" s="19"/>
      <c r="G412" s="268"/>
      <c r="H412" s="136" t="s">
        <v>72</v>
      </c>
      <c r="I412" s="812" t="s">
        <v>72</v>
      </c>
      <c r="J412" s="813" t="s">
        <v>33</v>
      </c>
      <c r="K412" s="454">
        <f t="shared" si="64"/>
        <v>4</v>
      </c>
    </row>
    <row r="413" spans="2:11" ht="18" customHeight="1" x14ac:dyDescent="0.25">
      <c r="B413" s="207">
        <f t="shared" si="62"/>
        <v>86</v>
      </c>
      <c r="C413" s="60" t="s">
        <v>349</v>
      </c>
      <c r="D413" s="18" t="s">
        <v>354</v>
      </c>
      <c r="E413" s="18"/>
      <c r="F413" s="19"/>
      <c r="G413" s="19"/>
      <c r="H413" s="136" t="s">
        <v>72</v>
      </c>
      <c r="I413" s="812" t="s">
        <v>72</v>
      </c>
      <c r="J413" s="813" t="s">
        <v>33</v>
      </c>
      <c r="K413" s="454">
        <f t="shared" si="64"/>
        <v>5</v>
      </c>
    </row>
    <row r="414" spans="2:11" ht="18" customHeight="1" x14ac:dyDescent="0.25">
      <c r="B414" s="207">
        <f t="shared" si="62"/>
        <v>87</v>
      </c>
      <c r="C414" s="60" t="s">
        <v>349</v>
      </c>
      <c r="D414" s="18" t="s">
        <v>355</v>
      </c>
      <c r="E414" s="18"/>
      <c r="F414" s="19"/>
      <c r="G414" s="19"/>
      <c r="H414" s="136" t="s">
        <v>72</v>
      </c>
      <c r="I414" s="812" t="s">
        <v>72</v>
      </c>
      <c r="J414" s="813" t="s">
        <v>33</v>
      </c>
      <c r="K414" s="454">
        <f t="shared" si="64"/>
        <v>6</v>
      </c>
    </row>
    <row r="415" spans="2:11" ht="18" customHeight="1" x14ac:dyDescent="0.25">
      <c r="B415" s="207">
        <f t="shared" si="62"/>
        <v>88</v>
      </c>
      <c r="C415" s="60" t="s">
        <v>349</v>
      </c>
      <c r="D415" s="18" t="s">
        <v>356</v>
      </c>
      <c r="E415" s="18"/>
      <c r="F415" s="19"/>
      <c r="G415" s="268"/>
      <c r="H415" s="136" t="s">
        <v>72</v>
      </c>
      <c r="I415" s="812" t="s">
        <v>72</v>
      </c>
      <c r="J415" s="813" t="s">
        <v>33</v>
      </c>
      <c r="K415" s="454">
        <f t="shared" si="64"/>
        <v>7</v>
      </c>
    </row>
    <row r="416" spans="2:11" ht="18" customHeight="1" x14ac:dyDescent="0.25">
      <c r="B416" s="207">
        <f t="shared" si="62"/>
        <v>89</v>
      </c>
      <c r="C416" s="60" t="s">
        <v>349</v>
      </c>
      <c r="D416" s="18" t="s">
        <v>357</v>
      </c>
      <c r="E416" s="18"/>
      <c r="F416" s="19"/>
      <c r="G416" s="268"/>
      <c r="H416" s="136" t="s">
        <v>72</v>
      </c>
      <c r="I416" s="812" t="s">
        <v>72</v>
      </c>
      <c r="J416" s="813" t="s">
        <v>33</v>
      </c>
      <c r="K416" s="454">
        <f t="shared" si="64"/>
        <v>8</v>
      </c>
    </row>
    <row r="417" spans="2:11" ht="18" customHeight="1" x14ac:dyDescent="0.25">
      <c r="B417" s="207">
        <f t="shared" si="62"/>
        <v>90</v>
      </c>
      <c r="C417" s="60" t="s">
        <v>349</v>
      </c>
      <c r="D417" s="18" t="s">
        <v>358</v>
      </c>
      <c r="E417" s="18"/>
      <c r="F417" s="19"/>
      <c r="G417" s="268"/>
      <c r="H417" s="136" t="s">
        <v>72</v>
      </c>
      <c r="I417" s="812" t="s">
        <v>72</v>
      </c>
      <c r="J417" s="813" t="s">
        <v>33</v>
      </c>
      <c r="K417" s="454">
        <f t="shared" si="64"/>
        <v>9</v>
      </c>
    </row>
    <row r="418" spans="2:11" ht="18" customHeight="1" x14ac:dyDescent="0.25">
      <c r="B418" s="207">
        <f t="shared" si="62"/>
        <v>91</v>
      </c>
      <c r="C418" s="60" t="s">
        <v>349</v>
      </c>
      <c r="D418" s="18" t="s">
        <v>359</v>
      </c>
      <c r="E418" s="18"/>
      <c r="F418" s="19"/>
      <c r="G418" s="268"/>
      <c r="H418" s="136" t="s">
        <v>72</v>
      </c>
      <c r="I418" s="812" t="s">
        <v>72</v>
      </c>
      <c r="J418" s="813" t="s">
        <v>33</v>
      </c>
      <c r="K418" s="454">
        <f t="shared" si="64"/>
        <v>10</v>
      </c>
    </row>
    <row r="419" spans="2:11" ht="18" customHeight="1" x14ac:dyDescent="0.25">
      <c r="B419" s="207">
        <f t="shared" si="62"/>
        <v>92</v>
      </c>
      <c r="C419" s="60" t="s">
        <v>349</v>
      </c>
      <c r="D419" s="18" t="s">
        <v>360</v>
      </c>
      <c r="E419" s="18"/>
      <c r="F419" s="19"/>
      <c r="G419" s="268"/>
      <c r="H419" s="136" t="s">
        <v>72</v>
      </c>
      <c r="I419" s="812" t="s">
        <v>72</v>
      </c>
      <c r="J419" s="813" t="s">
        <v>33</v>
      </c>
      <c r="K419" s="454">
        <f t="shared" si="64"/>
        <v>11</v>
      </c>
    </row>
    <row r="420" spans="2:11" ht="18" customHeight="1" x14ac:dyDescent="0.25">
      <c r="B420" s="207">
        <f t="shared" si="62"/>
        <v>93</v>
      </c>
      <c r="C420" s="60" t="s">
        <v>349</v>
      </c>
      <c r="D420" s="18" t="s">
        <v>361</v>
      </c>
      <c r="E420" s="18"/>
      <c r="F420" s="19"/>
      <c r="G420" s="268"/>
      <c r="H420" s="136" t="s">
        <v>72</v>
      </c>
      <c r="I420" s="812" t="s">
        <v>72</v>
      </c>
      <c r="J420" s="813" t="s">
        <v>33</v>
      </c>
      <c r="K420" s="454">
        <f t="shared" si="64"/>
        <v>12</v>
      </c>
    </row>
    <row r="421" spans="2:11" ht="18" customHeight="1" x14ac:dyDescent="0.25">
      <c r="B421" s="207">
        <f t="shared" si="62"/>
        <v>94</v>
      </c>
      <c r="C421" s="60" t="s">
        <v>349</v>
      </c>
      <c r="D421" s="18" t="s">
        <v>362</v>
      </c>
      <c r="E421" s="18"/>
      <c r="F421" s="19"/>
      <c r="G421" s="268"/>
      <c r="H421" s="136" t="s">
        <v>72</v>
      </c>
      <c r="I421" s="812" t="s">
        <v>72</v>
      </c>
      <c r="J421" s="813" t="s">
        <v>33</v>
      </c>
      <c r="K421" s="454">
        <f t="shared" si="64"/>
        <v>13</v>
      </c>
    </row>
    <row r="422" spans="2:11" ht="18" customHeight="1" x14ac:dyDescent="0.25">
      <c r="B422" s="207">
        <f t="shared" si="62"/>
        <v>95</v>
      </c>
      <c r="C422" s="60" t="s">
        <v>349</v>
      </c>
      <c r="D422" s="123" t="s">
        <v>363</v>
      </c>
      <c r="E422" s="29"/>
      <c r="F422" s="31"/>
      <c r="G422" s="269"/>
      <c r="H422" s="136" t="s">
        <v>72</v>
      </c>
      <c r="I422" s="812" t="s">
        <v>72</v>
      </c>
      <c r="J422" s="813" t="s">
        <v>33</v>
      </c>
      <c r="K422" s="454">
        <f t="shared" si="64"/>
        <v>14</v>
      </c>
    </row>
    <row r="423" spans="2:11" ht="18" customHeight="1" x14ac:dyDescent="0.25">
      <c r="B423" s="207">
        <f t="shared" si="62"/>
        <v>96</v>
      </c>
      <c r="C423" s="60" t="s">
        <v>349</v>
      </c>
      <c r="D423" s="18" t="s">
        <v>364</v>
      </c>
      <c r="E423" s="25"/>
      <c r="F423" s="28"/>
      <c r="G423" s="268"/>
      <c r="H423" s="136" t="s">
        <v>72</v>
      </c>
      <c r="I423" s="812" t="s">
        <v>72</v>
      </c>
      <c r="J423" s="813" t="s">
        <v>33</v>
      </c>
      <c r="K423" s="454">
        <f t="shared" si="64"/>
        <v>15</v>
      </c>
    </row>
    <row r="424" spans="2:11" ht="18" customHeight="1" thickBot="1" x14ac:dyDescent="0.3">
      <c r="B424" s="205">
        <f t="shared" si="62"/>
        <v>97</v>
      </c>
      <c r="C424" s="192" t="s">
        <v>349</v>
      </c>
      <c r="D424" s="95" t="s">
        <v>365</v>
      </c>
      <c r="E424" s="251"/>
      <c r="F424" s="229"/>
      <c r="G424" s="267"/>
      <c r="H424" s="137" t="s">
        <v>72</v>
      </c>
      <c r="I424" s="814" t="s">
        <v>72</v>
      </c>
      <c r="J424" s="815" t="s">
        <v>33</v>
      </c>
      <c r="K424" s="454">
        <f t="shared" si="64"/>
        <v>16</v>
      </c>
    </row>
    <row r="425" spans="2:11" ht="18" customHeight="1" x14ac:dyDescent="0.25">
      <c r="B425" s="287">
        <f t="shared" si="62"/>
        <v>98</v>
      </c>
      <c r="C425" s="11" t="s">
        <v>558</v>
      </c>
      <c r="D425" s="12" t="s">
        <v>559</v>
      </c>
      <c r="E425" s="227"/>
      <c r="F425" s="138"/>
      <c r="G425" s="15"/>
      <c r="H425" s="81" t="s">
        <v>38</v>
      </c>
      <c r="I425" s="816"/>
      <c r="J425" s="817"/>
      <c r="K425" s="652">
        <f>1</f>
        <v>1</v>
      </c>
    </row>
    <row r="426" spans="2:11" ht="18" customHeight="1" x14ac:dyDescent="0.25">
      <c r="B426" s="285">
        <f t="shared" si="62"/>
        <v>99</v>
      </c>
      <c r="C426" s="16" t="s">
        <v>558</v>
      </c>
      <c r="D426" s="17" t="s">
        <v>560</v>
      </c>
      <c r="E426" s="25"/>
      <c r="F426" s="28"/>
      <c r="G426" s="20"/>
      <c r="H426" s="82" t="s">
        <v>38</v>
      </c>
      <c r="I426" s="814"/>
      <c r="J426" s="815"/>
      <c r="K426" s="454">
        <f>K425+1</f>
        <v>2</v>
      </c>
    </row>
    <row r="427" spans="2:11" ht="18" customHeight="1" thickBot="1" x14ac:dyDescent="0.3">
      <c r="B427" s="286">
        <f t="shared" si="62"/>
        <v>100</v>
      </c>
      <c r="C427" s="22" t="s">
        <v>558</v>
      </c>
      <c r="D427" s="23" t="s">
        <v>561</v>
      </c>
      <c r="E427" s="33"/>
      <c r="F427" s="34"/>
      <c r="G427" s="24"/>
      <c r="H427" s="83" t="s">
        <v>38</v>
      </c>
      <c r="I427" s="818"/>
      <c r="J427" s="819"/>
      <c r="K427" s="454">
        <f t="shared" ref="K427" si="65">K426+1</f>
        <v>3</v>
      </c>
    </row>
    <row r="428" spans="2:11" ht="18" customHeight="1" thickBot="1" x14ac:dyDescent="0.3">
      <c r="B428" s="403">
        <f t="shared" si="62"/>
        <v>101</v>
      </c>
      <c r="C428" s="208" t="s">
        <v>366</v>
      </c>
      <c r="D428" s="217" t="s">
        <v>367</v>
      </c>
      <c r="E428" s="675"/>
      <c r="F428" s="612"/>
      <c r="G428" s="220"/>
      <c r="H428" s="676" t="s">
        <v>72</v>
      </c>
      <c r="I428" s="820" t="s">
        <v>72</v>
      </c>
      <c r="J428" s="821" t="s">
        <v>33</v>
      </c>
      <c r="K428" s="677">
        <f>1</f>
        <v>1</v>
      </c>
    </row>
    <row r="429" spans="2:11" ht="18" customHeight="1" x14ac:dyDescent="0.25"/>
    <row r="430" spans="2:11" ht="18" customHeight="1" thickBot="1" x14ac:dyDescent="0.35">
      <c r="B430" s="41"/>
      <c r="C430" s="45"/>
      <c r="D430" s="9"/>
      <c r="E430" s="9"/>
      <c r="F430" s="9"/>
      <c r="G430" s="9"/>
      <c r="H430" s="9"/>
      <c r="I430" s="9"/>
      <c r="J430" s="41"/>
      <c r="K430" s="42"/>
    </row>
    <row r="431" spans="2:11" ht="18" customHeight="1" thickBot="1" x14ac:dyDescent="0.3">
      <c r="B431" s="46"/>
      <c r="C431" s="1" t="s">
        <v>587</v>
      </c>
      <c r="D431" s="59"/>
      <c r="E431" s="59"/>
      <c r="F431" s="47"/>
      <c r="G431" s="59"/>
      <c r="H431" s="47"/>
      <c r="I431" s="47"/>
      <c r="J431" s="248"/>
      <c r="K431" s="247"/>
    </row>
    <row r="432" spans="2:11" ht="18" customHeight="1" thickBot="1" x14ac:dyDescent="0.35">
      <c r="B432" s="38" t="s">
        <v>0</v>
      </c>
      <c r="C432" s="52" t="s">
        <v>1</v>
      </c>
      <c r="D432" s="243"/>
      <c r="E432" s="53" t="s">
        <v>2</v>
      </c>
      <c r="F432" s="53"/>
      <c r="G432" s="54"/>
      <c r="H432" s="244"/>
      <c r="I432" s="245" t="s">
        <v>5</v>
      </c>
      <c r="J432" s="246"/>
    </row>
    <row r="433" spans="2:11" ht="18" customHeight="1" thickBot="1" x14ac:dyDescent="0.35">
      <c r="B433" s="40" t="s">
        <v>3</v>
      </c>
      <c r="C433" s="52" t="s">
        <v>4</v>
      </c>
      <c r="D433" s="58"/>
      <c r="E433" s="232"/>
      <c r="F433" s="53"/>
      <c r="G433" s="54"/>
      <c r="H433" s="10" t="s">
        <v>6</v>
      </c>
      <c r="I433" s="10" t="s">
        <v>7</v>
      </c>
      <c r="J433" s="7" t="s">
        <v>8</v>
      </c>
    </row>
    <row r="434" spans="2:11" ht="18" customHeight="1" x14ac:dyDescent="0.3">
      <c r="B434" s="101">
        <f>1</f>
        <v>1</v>
      </c>
      <c r="C434" s="134" t="s">
        <v>316</v>
      </c>
      <c r="D434" s="306" t="s">
        <v>309</v>
      </c>
      <c r="E434" s="235"/>
      <c r="F434" s="236"/>
      <c r="G434" s="235"/>
      <c r="H434" s="81" t="s">
        <v>117</v>
      </c>
      <c r="I434" s="733" t="s">
        <v>117</v>
      </c>
      <c r="J434" s="750" t="s">
        <v>128</v>
      </c>
      <c r="K434" s="652">
        <f>1</f>
        <v>1</v>
      </c>
    </row>
    <row r="435" spans="2:11" ht="18" customHeight="1" x14ac:dyDescent="0.3">
      <c r="B435" s="204">
        <f>B434+1</f>
        <v>2</v>
      </c>
      <c r="C435" s="121" t="s">
        <v>316</v>
      </c>
      <c r="D435" s="370" t="s">
        <v>307</v>
      </c>
      <c r="E435" s="232"/>
      <c r="F435" s="53"/>
      <c r="G435" s="232"/>
      <c r="H435" s="510" t="s">
        <v>58</v>
      </c>
      <c r="I435" s="769" t="s">
        <v>223</v>
      </c>
      <c r="J435" s="770" t="s">
        <v>76</v>
      </c>
      <c r="K435" s="454">
        <f>K434+1</f>
        <v>2</v>
      </c>
    </row>
    <row r="436" spans="2:11" ht="18" customHeight="1" x14ac:dyDescent="0.3">
      <c r="B436" s="207">
        <f>B435+1</f>
        <v>3</v>
      </c>
      <c r="C436" s="120" t="s">
        <v>316</v>
      </c>
      <c r="D436" s="307" t="s">
        <v>310</v>
      </c>
      <c r="E436" s="262"/>
      <c r="F436" s="263"/>
      <c r="G436" s="262"/>
      <c r="H436" s="82" t="s">
        <v>117</v>
      </c>
      <c r="I436" s="739" t="s">
        <v>117</v>
      </c>
      <c r="J436" s="770" t="s">
        <v>128</v>
      </c>
      <c r="K436" s="454">
        <f t="shared" ref="K436:K442" si="66">K435+1</f>
        <v>3</v>
      </c>
    </row>
    <row r="437" spans="2:11" ht="18" customHeight="1" x14ac:dyDescent="0.3">
      <c r="B437" s="205">
        <f t="shared" ref="B437:B455" si="67">B436+1</f>
        <v>4</v>
      </c>
      <c r="C437" s="121" t="s">
        <v>316</v>
      </c>
      <c r="D437" s="370" t="s">
        <v>311</v>
      </c>
      <c r="E437" s="232"/>
      <c r="F437" s="53"/>
      <c r="G437" s="232"/>
      <c r="H437" s="82" t="s">
        <v>117</v>
      </c>
      <c r="I437" s="771" t="s">
        <v>128</v>
      </c>
      <c r="J437" s="772" t="s">
        <v>117</v>
      </c>
      <c r="K437" s="454">
        <f t="shared" si="66"/>
        <v>4</v>
      </c>
    </row>
    <row r="438" spans="2:11" ht="18" customHeight="1" x14ac:dyDescent="0.3">
      <c r="B438" s="207">
        <f t="shared" si="67"/>
        <v>5</v>
      </c>
      <c r="C438" s="120" t="s">
        <v>316</v>
      </c>
      <c r="D438" s="307" t="s">
        <v>313</v>
      </c>
      <c r="E438" s="262"/>
      <c r="F438" s="263"/>
      <c r="G438" s="262"/>
      <c r="H438" s="82" t="s">
        <v>117</v>
      </c>
      <c r="I438" s="739" t="s">
        <v>117</v>
      </c>
      <c r="J438" s="751" t="s">
        <v>71</v>
      </c>
      <c r="K438" s="454">
        <f t="shared" si="66"/>
        <v>5</v>
      </c>
    </row>
    <row r="439" spans="2:11" ht="18" customHeight="1" x14ac:dyDescent="0.3">
      <c r="B439" s="204">
        <f t="shared" si="67"/>
        <v>6</v>
      </c>
      <c r="C439" s="121" t="s">
        <v>316</v>
      </c>
      <c r="D439" s="307" t="s">
        <v>315</v>
      </c>
      <c r="E439" s="233"/>
      <c r="F439" s="234"/>
      <c r="G439" s="233"/>
      <c r="H439" s="82" t="s">
        <v>117</v>
      </c>
      <c r="I439" s="735" t="s">
        <v>117</v>
      </c>
      <c r="J439" s="773" t="s">
        <v>35</v>
      </c>
      <c r="K439" s="454">
        <f t="shared" si="66"/>
        <v>6</v>
      </c>
    </row>
    <row r="440" spans="2:11" ht="18" customHeight="1" x14ac:dyDescent="0.3">
      <c r="B440" s="207">
        <f t="shared" si="67"/>
        <v>7</v>
      </c>
      <c r="C440" s="120" t="s">
        <v>316</v>
      </c>
      <c r="D440" s="308" t="s">
        <v>308</v>
      </c>
      <c r="E440" s="262"/>
      <c r="F440" s="263"/>
      <c r="G440" s="262"/>
      <c r="H440" s="181" t="s">
        <v>223</v>
      </c>
      <c r="I440" s="769" t="s">
        <v>223</v>
      </c>
      <c r="J440" s="770" t="s">
        <v>128</v>
      </c>
      <c r="K440" s="454">
        <f t="shared" si="66"/>
        <v>7</v>
      </c>
    </row>
    <row r="441" spans="2:11" ht="18" customHeight="1" x14ac:dyDescent="0.3">
      <c r="B441" s="207">
        <f t="shared" si="67"/>
        <v>8</v>
      </c>
      <c r="C441" s="120" t="s">
        <v>316</v>
      </c>
      <c r="D441" s="307" t="s">
        <v>312</v>
      </c>
      <c r="E441" s="262"/>
      <c r="F441" s="263"/>
      <c r="G441" s="262"/>
      <c r="H441" s="181" t="s">
        <v>223</v>
      </c>
      <c r="I441" s="769" t="s">
        <v>223</v>
      </c>
      <c r="J441" s="739" t="s">
        <v>117</v>
      </c>
      <c r="K441" s="454">
        <f t="shared" si="66"/>
        <v>8</v>
      </c>
    </row>
    <row r="442" spans="2:11" ht="18" customHeight="1" thickBot="1" x14ac:dyDescent="0.35">
      <c r="B442" s="206">
        <f t="shared" si="67"/>
        <v>9</v>
      </c>
      <c r="C442" s="122" t="s">
        <v>316</v>
      </c>
      <c r="D442" s="371" t="s">
        <v>314</v>
      </c>
      <c r="E442" s="368"/>
      <c r="F442" s="369"/>
      <c r="G442" s="368"/>
      <c r="H442" s="83" t="s">
        <v>117</v>
      </c>
      <c r="I442" s="765" t="s">
        <v>117</v>
      </c>
      <c r="J442" s="774" t="s">
        <v>128</v>
      </c>
      <c r="K442" s="454">
        <f t="shared" si="66"/>
        <v>9</v>
      </c>
    </row>
    <row r="443" spans="2:11" ht="18" customHeight="1" x14ac:dyDescent="0.3">
      <c r="B443" s="207">
        <f t="shared" si="67"/>
        <v>10</v>
      </c>
      <c r="C443" s="134" t="s">
        <v>644</v>
      </c>
      <c r="D443" s="306" t="s">
        <v>456</v>
      </c>
      <c r="E443" s="235"/>
      <c r="F443" s="678"/>
      <c r="G443" s="235"/>
      <c r="H443" s="344" t="s">
        <v>117</v>
      </c>
      <c r="I443" s="775"/>
      <c r="J443" s="776"/>
      <c r="K443" s="652">
        <f>1</f>
        <v>1</v>
      </c>
    </row>
    <row r="444" spans="2:11" ht="18" customHeight="1" x14ac:dyDescent="0.3">
      <c r="B444" s="207">
        <f t="shared" si="67"/>
        <v>11</v>
      </c>
      <c r="C444" s="506" t="s">
        <v>644</v>
      </c>
      <c r="D444" s="308" t="s">
        <v>458</v>
      </c>
      <c r="E444" s="233"/>
      <c r="F444" s="679"/>
      <c r="G444" s="233"/>
      <c r="H444" s="351" t="s">
        <v>117</v>
      </c>
      <c r="I444" s="777"/>
      <c r="J444" s="778"/>
      <c r="K444" s="454">
        <f>K443+1</f>
        <v>2</v>
      </c>
    </row>
    <row r="445" spans="2:11" ht="18" customHeight="1" x14ac:dyDescent="0.3">
      <c r="B445" s="207">
        <f t="shared" si="67"/>
        <v>12</v>
      </c>
      <c r="C445" s="506" t="s">
        <v>644</v>
      </c>
      <c r="D445" s="308" t="s">
        <v>463</v>
      </c>
      <c r="E445" s="233"/>
      <c r="F445" s="679"/>
      <c r="G445" s="233"/>
      <c r="H445" s="351" t="s">
        <v>117</v>
      </c>
      <c r="I445" s="775"/>
      <c r="J445" s="771"/>
      <c r="K445" s="454">
        <f t="shared" ref="K445:K455" si="68">K444+1</f>
        <v>3</v>
      </c>
    </row>
    <row r="446" spans="2:11" ht="18" customHeight="1" x14ac:dyDescent="0.3">
      <c r="B446" s="207">
        <f t="shared" si="67"/>
        <v>13</v>
      </c>
      <c r="C446" s="120" t="s">
        <v>644</v>
      </c>
      <c r="D446" s="307" t="s">
        <v>457</v>
      </c>
      <c r="E446" s="262"/>
      <c r="F446" s="680"/>
      <c r="G446" s="262"/>
      <c r="H446" s="345" t="s">
        <v>117</v>
      </c>
      <c r="I446" s="777"/>
      <c r="J446" s="778"/>
      <c r="K446" s="454">
        <f t="shared" si="68"/>
        <v>4</v>
      </c>
    </row>
    <row r="447" spans="2:11" ht="18" customHeight="1" x14ac:dyDescent="0.3">
      <c r="B447" s="207">
        <f t="shared" si="67"/>
        <v>14</v>
      </c>
      <c r="C447" s="506" t="s">
        <v>644</v>
      </c>
      <c r="D447" s="647" t="s">
        <v>460</v>
      </c>
      <c r="E447" s="233"/>
      <c r="F447" s="679"/>
      <c r="G447" s="233"/>
      <c r="H447" s="351" t="s">
        <v>117</v>
      </c>
      <c r="I447" s="775"/>
      <c r="J447" s="771"/>
      <c r="K447" s="454">
        <f t="shared" si="68"/>
        <v>5</v>
      </c>
    </row>
    <row r="448" spans="2:11" ht="18" customHeight="1" x14ac:dyDescent="0.3">
      <c r="B448" s="207">
        <f t="shared" si="67"/>
        <v>15</v>
      </c>
      <c r="C448" s="120" t="s">
        <v>644</v>
      </c>
      <c r="D448" s="307" t="s">
        <v>459</v>
      </c>
      <c r="E448" s="262"/>
      <c r="F448" s="680"/>
      <c r="G448" s="681"/>
      <c r="H448" s="351" t="s">
        <v>117</v>
      </c>
      <c r="I448" s="775"/>
      <c r="J448" s="771"/>
      <c r="K448" s="454">
        <f t="shared" si="68"/>
        <v>6</v>
      </c>
    </row>
    <row r="449" spans="2:11" ht="18" customHeight="1" x14ac:dyDescent="0.3">
      <c r="B449" s="207">
        <f t="shared" si="67"/>
        <v>16</v>
      </c>
      <c r="C449" s="120" t="s">
        <v>644</v>
      </c>
      <c r="D449" s="307" t="s">
        <v>455</v>
      </c>
      <c r="E449" s="262"/>
      <c r="F449" s="680"/>
      <c r="G449" s="262"/>
      <c r="H449" s="345" t="s">
        <v>117</v>
      </c>
      <c r="I449" s="775"/>
      <c r="J449" s="771"/>
      <c r="K449" s="454">
        <f t="shared" si="68"/>
        <v>7</v>
      </c>
    </row>
    <row r="450" spans="2:11" ht="18" customHeight="1" x14ac:dyDescent="0.3">
      <c r="B450" s="207">
        <f t="shared" si="67"/>
        <v>17</v>
      </c>
      <c r="C450" s="506" t="s">
        <v>644</v>
      </c>
      <c r="D450" s="308" t="s">
        <v>462</v>
      </c>
      <c r="E450" s="233"/>
      <c r="F450" s="679"/>
      <c r="G450" s="233"/>
      <c r="H450" s="351" t="s">
        <v>117</v>
      </c>
      <c r="I450" s="775"/>
      <c r="J450" s="771"/>
      <c r="K450" s="454">
        <f t="shared" si="68"/>
        <v>8</v>
      </c>
    </row>
    <row r="451" spans="2:11" ht="18" customHeight="1" x14ac:dyDescent="0.3">
      <c r="B451" s="207">
        <f t="shared" si="67"/>
        <v>18</v>
      </c>
      <c r="C451" s="120" t="s">
        <v>644</v>
      </c>
      <c r="D451" s="307" t="s">
        <v>464</v>
      </c>
      <c r="E451" s="262"/>
      <c r="F451" s="680"/>
      <c r="G451" s="262"/>
      <c r="H451" s="345" t="s">
        <v>117</v>
      </c>
      <c r="I451" s="775"/>
      <c r="J451" s="771"/>
      <c r="K451" s="454">
        <f t="shared" si="68"/>
        <v>9</v>
      </c>
    </row>
    <row r="452" spans="2:11" ht="18" customHeight="1" x14ac:dyDescent="0.3">
      <c r="B452" s="207">
        <f t="shared" si="67"/>
        <v>19</v>
      </c>
      <c r="C452" s="120" t="s">
        <v>644</v>
      </c>
      <c r="D452" s="307" t="s">
        <v>461</v>
      </c>
      <c r="E452" s="262"/>
      <c r="F452" s="680"/>
      <c r="G452" s="262"/>
      <c r="H452" s="345" t="s">
        <v>117</v>
      </c>
      <c r="I452" s="775"/>
      <c r="J452" s="771"/>
      <c r="K452" s="454">
        <f t="shared" si="68"/>
        <v>10</v>
      </c>
    </row>
    <row r="453" spans="2:11" ht="18" customHeight="1" thickBot="1" x14ac:dyDescent="0.35">
      <c r="B453" s="205">
        <f t="shared" si="67"/>
        <v>20</v>
      </c>
      <c r="C453" s="121" t="s">
        <v>644</v>
      </c>
      <c r="D453" s="370" t="s">
        <v>454</v>
      </c>
      <c r="E453" s="232"/>
      <c r="F453" s="465"/>
      <c r="G453" s="232"/>
      <c r="H453" s="412" t="s">
        <v>117</v>
      </c>
      <c r="I453" s="775"/>
      <c r="J453" s="771"/>
      <c r="K453" s="454">
        <f t="shared" si="68"/>
        <v>11</v>
      </c>
    </row>
    <row r="454" spans="2:11" ht="18" customHeight="1" x14ac:dyDescent="0.25">
      <c r="B454" s="659">
        <f t="shared" si="67"/>
        <v>21</v>
      </c>
      <c r="C454" s="119" t="s">
        <v>317</v>
      </c>
      <c r="D454" s="306" t="s">
        <v>318</v>
      </c>
      <c r="E454" s="682"/>
      <c r="F454" s="683"/>
      <c r="G454" s="470"/>
      <c r="H454" s="579" t="s">
        <v>117</v>
      </c>
      <c r="I454" s="779" t="s">
        <v>117</v>
      </c>
      <c r="J454" s="776" t="s">
        <v>76</v>
      </c>
      <c r="K454" s="652">
        <f>1</f>
        <v>1</v>
      </c>
    </row>
    <row r="455" spans="2:11" ht="18" customHeight="1" x14ac:dyDescent="0.25">
      <c r="B455" s="207">
        <f t="shared" si="67"/>
        <v>22</v>
      </c>
      <c r="C455" s="486" t="s">
        <v>317</v>
      </c>
      <c r="D455" s="690" t="s">
        <v>645</v>
      </c>
      <c r="E455" s="671"/>
      <c r="F455" s="665"/>
      <c r="G455" s="672"/>
      <c r="H455" s="82" t="s">
        <v>117</v>
      </c>
      <c r="I455" s="780"/>
      <c r="J455" s="751"/>
      <c r="K455" s="454">
        <f t="shared" si="68"/>
        <v>2</v>
      </c>
    </row>
    <row r="456" spans="2:11" ht="18" customHeight="1" x14ac:dyDescent="0.25">
      <c r="B456" s="285">
        <f t="shared" ref="B456" si="69">B455+1</f>
        <v>23</v>
      </c>
      <c r="C456" s="121" t="s">
        <v>317</v>
      </c>
      <c r="D456" s="307" t="s">
        <v>319</v>
      </c>
      <c r="E456" s="249"/>
      <c r="F456" s="250"/>
      <c r="G456" s="331"/>
      <c r="H456" s="510" t="s">
        <v>117</v>
      </c>
      <c r="I456" s="780" t="s">
        <v>117</v>
      </c>
      <c r="J456" s="751" t="s">
        <v>76</v>
      </c>
      <c r="K456" s="454">
        <f t="shared" ref="K456:K459" si="70">K455+1</f>
        <v>3</v>
      </c>
    </row>
    <row r="457" spans="2:11" ht="18" customHeight="1" x14ac:dyDescent="0.25">
      <c r="B457" s="285">
        <f t="shared" ref="B457:B472" si="71">B456+1</f>
        <v>24</v>
      </c>
      <c r="C457" s="120" t="s">
        <v>317</v>
      </c>
      <c r="D457" s="307" t="s">
        <v>320</v>
      </c>
      <c r="E457" s="176"/>
      <c r="F457" s="177"/>
      <c r="G457" s="178"/>
      <c r="H457" s="82" t="s">
        <v>117</v>
      </c>
      <c r="I457" s="736" t="s">
        <v>117</v>
      </c>
      <c r="J457" s="751" t="s">
        <v>76</v>
      </c>
      <c r="K457" s="454">
        <f t="shared" si="70"/>
        <v>4</v>
      </c>
    </row>
    <row r="458" spans="2:11" ht="18" customHeight="1" x14ac:dyDescent="0.25">
      <c r="B458" s="285">
        <f t="shared" si="71"/>
        <v>25</v>
      </c>
      <c r="C458" s="120" t="s">
        <v>317</v>
      </c>
      <c r="D458" s="307" t="s">
        <v>321</v>
      </c>
      <c r="E458" s="176"/>
      <c r="F458" s="177"/>
      <c r="G458" s="331"/>
      <c r="H458" s="82" t="s">
        <v>117</v>
      </c>
      <c r="I458" s="736" t="s">
        <v>117</v>
      </c>
      <c r="J458" s="751" t="s">
        <v>76</v>
      </c>
      <c r="K458" s="454">
        <f t="shared" si="70"/>
        <v>5</v>
      </c>
    </row>
    <row r="459" spans="2:11" ht="18" customHeight="1" thickBot="1" x14ac:dyDescent="0.3">
      <c r="B459" s="372">
        <f t="shared" si="71"/>
        <v>26</v>
      </c>
      <c r="C459" s="210" t="s">
        <v>317</v>
      </c>
      <c r="D459" s="309" t="s">
        <v>322</v>
      </c>
      <c r="E459" s="374"/>
      <c r="F459" s="375"/>
      <c r="G459" s="175"/>
      <c r="H459" s="83" t="s">
        <v>117</v>
      </c>
      <c r="I459" s="781" t="s">
        <v>117</v>
      </c>
      <c r="J459" s="782" t="s">
        <v>76</v>
      </c>
      <c r="K459" s="454">
        <f t="shared" si="70"/>
        <v>6</v>
      </c>
    </row>
    <row r="460" spans="2:11" ht="18" customHeight="1" x14ac:dyDescent="0.25">
      <c r="B460" s="287">
        <f t="shared" si="71"/>
        <v>27</v>
      </c>
      <c r="C460" s="11" t="s">
        <v>646</v>
      </c>
      <c r="D460" s="643" t="s">
        <v>465</v>
      </c>
      <c r="E460" s="156"/>
      <c r="F460" s="157"/>
      <c r="G460" s="158"/>
      <c r="H460" s="81" t="s">
        <v>117</v>
      </c>
      <c r="I460" s="779"/>
      <c r="J460" s="783"/>
      <c r="K460" s="652">
        <f>1</f>
        <v>1</v>
      </c>
    </row>
    <row r="461" spans="2:11" ht="18" customHeight="1" x14ac:dyDescent="0.25">
      <c r="B461" s="285">
        <f t="shared" si="71"/>
        <v>28</v>
      </c>
      <c r="C461" s="16" t="s">
        <v>646</v>
      </c>
      <c r="D461" s="523" t="s">
        <v>466</v>
      </c>
      <c r="E461" s="176"/>
      <c r="F461" s="177"/>
      <c r="G461" s="178"/>
      <c r="H461" s="82" t="s">
        <v>117</v>
      </c>
      <c r="I461" s="775"/>
      <c r="J461" s="784"/>
      <c r="K461" s="454">
        <f>K460+1</f>
        <v>2</v>
      </c>
    </row>
    <row r="462" spans="2:11" ht="18" customHeight="1" x14ac:dyDescent="0.25">
      <c r="B462" s="285">
        <f>B461+1</f>
        <v>29</v>
      </c>
      <c r="C462" s="16" t="s">
        <v>646</v>
      </c>
      <c r="D462" s="647" t="s">
        <v>470</v>
      </c>
      <c r="E462" s="159"/>
      <c r="F462" s="160"/>
      <c r="G462" s="161"/>
      <c r="H462" s="510" t="s">
        <v>117</v>
      </c>
      <c r="I462" s="775"/>
      <c r="J462" s="784"/>
      <c r="K462" s="454">
        <f t="shared" ref="K462:K469" si="72">K461+1</f>
        <v>3</v>
      </c>
    </row>
    <row r="463" spans="2:11" ht="18" customHeight="1" x14ac:dyDescent="0.25">
      <c r="B463" s="285">
        <f t="shared" si="71"/>
        <v>30</v>
      </c>
      <c r="C463" s="30" t="s">
        <v>646</v>
      </c>
      <c r="D463" s="647" t="s">
        <v>471</v>
      </c>
      <c r="E463" s="159"/>
      <c r="F463" s="160"/>
      <c r="G463" s="161"/>
      <c r="H463" s="510" t="s">
        <v>117</v>
      </c>
      <c r="I463" s="775"/>
      <c r="J463" s="784"/>
      <c r="K463" s="454">
        <f t="shared" si="72"/>
        <v>4</v>
      </c>
    </row>
    <row r="464" spans="2:11" ht="18" customHeight="1" x14ac:dyDescent="0.25">
      <c r="B464" s="285">
        <f t="shared" si="71"/>
        <v>31</v>
      </c>
      <c r="C464" s="16" t="s">
        <v>646</v>
      </c>
      <c r="D464" s="523" t="s">
        <v>467</v>
      </c>
      <c r="E464" s="176"/>
      <c r="F464" s="177"/>
      <c r="G464" s="178"/>
      <c r="H464" s="82" t="s">
        <v>117</v>
      </c>
      <c r="I464" s="775"/>
      <c r="J464" s="784"/>
      <c r="K464" s="454">
        <f t="shared" si="72"/>
        <v>5</v>
      </c>
    </row>
    <row r="465" spans="2:11" ht="18" customHeight="1" x14ac:dyDescent="0.25">
      <c r="B465" s="285">
        <f t="shared" si="71"/>
        <v>32</v>
      </c>
      <c r="C465" s="16" t="s">
        <v>646</v>
      </c>
      <c r="D465" s="523" t="s">
        <v>472</v>
      </c>
      <c r="E465" s="176"/>
      <c r="F465" s="177"/>
      <c r="G465" s="178"/>
      <c r="H465" s="82" t="s">
        <v>117</v>
      </c>
      <c r="I465" s="775"/>
      <c r="J465" s="784"/>
      <c r="K465" s="454">
        <f t="shared" si="72"/>
        <v>6</v>
      </c>
    </row>
    <row r="466" spans="2:11" ht="18" customHeight="1" x14ac:dyDescent="0.25">
      <c r="B466" s="285">
        <f t="shared" si="71"/>
        <v>33</v>
      </c>
      <c r="C466" s="30" t="s">
        <v>646</v>
      </c>
      <c r="D466" s="647" t="s">
        <v>473</v>
      </c>
      <c r="E466" s="159"/>
      <c r="F466" s="160"/>
      <c r="G466" s="161"/>
      <c r="H466" s="510" t="s">
        <v>117</v>
      </c>
      <c r="I466" s="775"/>
      <c r="J466" s="784"/>
      <c r="K466" s="454">
        <f t="shared" si="72"/>
        <v>7</v>
      </c>
    </row>
    <row r="467" spans="2:11" ht="18" customHeight="1" x14ac:dyDescent="0.25">
      <c r="B467" s="285">
        <f t="shared" si="71"/>
        <v>34</v>
      </c>
      <c r="C467" s="16" t="s">
        <v>646</v>
      </c>
      <c r="D467" s="523" t="s">
        <v>468</v>
      </c>
      <c r="E467" s="176"/>
      <c r="F467" s="177"/>
      <c r="G467" s="178"/>
      <c r="H467" s="82" t="s">
        <v>117</v>
      </c>
      <c r="I467" s="775"/>
      <c r="J467" s="784"/>
      <c r="K467" s="454">
        <f t="shared" si="72"/>
        <v>8</v>
      </c>
    </row>
    <row r="468" spans="2:11" ht="18" customHeight="1" x14ac:dyDescent="0.25">
      <c r="B468" s="285">
        <f t="shared" si="71"/>
        <v>35</v>
      </c>
      <c r="C468" s="486" t="s">
        <v>646</v>
      </c>
      <c r="D468" s="690" t="s">
        <v>653</v>
      </c>
      <c r="E468" s="671"/>
      <c r="F468" s="665"/>
      <c r="G468" s="672"/>
      <c r="H468" s="82" t="s">
        <v>117</v>
      </c>
      <c r="I468" s="780"/>
      <c r="J468" s="751"/>
      <c r="K468" s="454">
        <f t="shared" si="72"/>
        <v>9</v>
      </c>
    </row>
    <row r="469" spans="2:11" ht="18" customHeight="1" thickBot="1" x14ac:dyDescent="0.3">
      <c r="B469" s="285">
        <f t="shared" si="71"/>
        <v>36</v>
      </c>
      <c r="C469" s="125" t="s">
        <v>646</v>
      </c>
      <c r="D469" s="644" t="s">
        <v>469</v>
      </c>
      <c r="E469" s="374"/>
      <c r="F469" s="375"/>
      <c r="G469" s="684"/>
      <c r="H469" s="582" t="s">
        <v>117</v>
      </c>
      <c r="I469" s="785"/>
      <c r="J469" s="786"/>
      <c r="K469" s="454">
        <f t="shared" si="72"/>
        <v>10</v>
      </c>
    </row>
    <row r="470" spans="2:11" ht="18" customHeight="1" x14ac:dyDescent="0.25">
      <c r="B470" s="291">
        <f t="shared" si="71"/>
        <v>37</v>
      </c>
      <c r="C470" s="526" t="s">
        <v>323</v>
      </c>
      <c r="D470" s="393" t="s">
        <v>324</v>
      </c>
      <c r="E470" s="261"/>
      <c r="F470" s="386"/>
      <c r="G470" s="382"/>
      <c r="H470" s="537" t="s">
        <v>191</v>
      </c>
      <c r="I470" s="787" t="s">
        <v>163</v>
      </c>
      <c r="J470" s="788" t="s">
        <v>191</v>
      </c>
      <c r="K470" s="652">
        <f>1</f>
        <v>1</v>
      </c>
    </row>
    <row r="471" spans="2:11" ht="18" customHeight="1" x14ac:dyDescent="0.25">
      <c r="B471" s="285">
        <f t="shared" si="71"/>
        <v>38</v>
      </c>
      <c r="C471" s="377" t="s">
        <v>323</v>
      </c>
      <c r="D471" s="393" t="s">
        <v>325</v>
      </c>
      <c r="E471" s="359"/>
      <c r="F471" s="378"/>
      <c r="G471" s="379"/>
      <c r="H471" s="78" t="s">
        <v>191</v>
      </c>
      <c r="I471" s="789" t="s">
        <v>163</v>
      </c>
      <c r="J471" s="790" t="s">
        <v>51</v>
      </c>
      <c r="K471" s="454">
        <f>K470+1</f>
        <v>2</v>
      </c>
    </row>
    <row r="472" spans="2:11" ht="18" customHeight="1" x14ac:dyDescent="0.25">
      <c r="B472" s="285">
        <f t="shared" si="71"/>
        <v>39</v>
      </c>
      <c r="C472" s="377" t="s">
        <v>323</v>
      </c>
      <c r="D472" s="393" t="s">
        <v>326</v>
      </c>
      <c r="E472" s="359"/>
      <c r="F472" s="378"/>
      <c r="G472" s="379"/>
      <c r="H472" s="82" t="s">
        <v>191</v>
      </c>
      <c r="I472" s="789" t="s">
        <v>163</v>
      </c>
      <c r="J472" s="790" t="s">
        <v>51</v>
      </c>
      <c r="K472" s="454">
        <f t="shared" ref="K472:K490" si="73">K471+1</f>
        <v>3</v>
      </c>
    </row>
    <row r="473" spans="2:11" ht="18" customHeight="1" x14ac:dyDescent="0.25">
      <c r="B473" s="285">
        <f>B472+1</f>
        <v>40</v>
      </c>
      <c r="C473" s="377" t="s">
        <v>323</v>
      </c>
      <c r="D473" s="393" t="s">
        <v>327</v>
      </c>
      <c r="E473" s="359"/>
      <c r="F473" s="378"/>
      <c r="G473" s="379"/>
      <c r="H473" s="82" t="s">
        <v>191</v>
      </c>
      <c r="I473" s="789" t="s">
        <v>51</v>
      </c>
      <c r="J473" s="791" t="s">
        <v>191</v>
      </c>
      <c r="K473" s="454">
        <f t="shared" si="73"/>
        <v>4</v>
      </c>
    </row>
    <row r="474" spans="2:11" ht="18" customHeight="1" x14ac:dyDescent="0.25">
      <c r="B474" s="285">
        <f>B473+1</f>
        <v>41</v>
      </c>
      <c r="C474" s="377" t="s">
        <v>323</v>
      </c>
      <c r="D474" s="393" t="s">
        <v>328</v>
      </c>
      <c r="E474" s="359"/>
      <c r="F474" s="378"/>
      <c r="G474" s="379"/>
      <c r="H474" s="78" t="s">
        <v>191</v>
      </c>
      <c r="I474" s="789" t="s">
        <v>163</v>
      </c>
      <c r="J474" s="790" t="s">
        <v>51</v>
      </c>
      <c r="K474" s="454">
        <f t="shared" si="73"/>
        <v>5</v>
      </c>
    </row>
    <row r="475" spans="2:11" ht="18" customHeight="1" x14ac:dyDescent="0.25">
      <c r="B475" s="285">
        <f>B474+1</f>
        <v>42</v>
      </c>
      <c r="C475" s="377" t="s">
        <v>323</v>
      </c>
      <c r="D475" s="393" t="s">
        <v>329</v>
      </c>
      <c r="E475" s="359"/>
      <c r="F475" s="378"/>
      <c r="G475" s="379"/>
      <c r="H475" s="78" t="s">
        <v>191</v>
      </c>
      <c r="I475" s="789" t="s">
        <v>163</v>
      </c>
      <c r="J475" s="790" t="s">
        <v>51</v>
      </c>
      <c r="K475" s="454">
        <f t="shared" si="73"/>
        <v>6</v>
      </c>
    </row>
    <row r="476" spans="2:11" ht="18" customHeight="1" x14ac:dyDescent="0.25">
      <c r="B476" s="285">
        <f t="shared" ref="B476:B522" si="74">B475+1</f>
        <v>43</v>
      </c>
      <c r="C476" s="377" t="s">
        <v>323</v>
      </c>
      <c r="D476" s="393" t="s">
        <v>330</v>
      </c>
      <c r="E476" s="359"/>
      <c r="F476" s="378"/>
      <c r="G476" s="379"/>
      <c r="H476" s="82" t="s">
        <v>191</v>
      </c>
      <c r="I476" s="789" t="s">
        <v>163</v>
      </c>
      <c r="J476" s="791" t="s">
        <v>191</v>
      </c>
      <c r="K476" s="454">
        <f t="shared" si="73"/>
        <v>7</v>
      </c>
    </row>
    <row r="477" spans="2:11" ht="18" customHeight="1" x14ac:dyDescent="0.25">
      <c r="B477" s="285">
        <f t="shared" si="74"/>
        <v>44</v>
      </c>
      <c r="C477" s="381" t="s">
        <v>323</v>
      </c>
      <c r="D477" s="393" t="s">
        <v>331</v>
      </c>
      <c r="E477" s="261"/>
      <c r="F477" s="386"/>
      <c r="G477" s="382"/>
      <c r="H477" s="380" t="s">
        <v>191</v>
      </c>
      <c r="I477" s="789" t="s">
        <v>163</v>
      </c>
      <c r="J477" s="790" t="s">
        <v>51</v>
      </c>
      <c r="K477" s="454">
        <f t="shared" si="73"/>
        <v>8</v>
      </c>
    </row>
    <row r="478" spans="2:11" ht="18" customHeight="1" x14ac:dyDescent="0.25">
      <c r="B478" s="285">
        <f t="shared" si="74"/>
        <v>45</v>
      </c>
      <c r="C478" s="377" t="s">
        <v>323</v>
      </c>
      <c r="D478" s="393" t="s">
        <v>332</v>
      </c>
      <c r="E478" s="359"/>
      <c r="F478" s="394"/>
      <c r="G478" s="383"/>
      <c r="H478" s="380" t="s">
        <v>191</v>
      </c>
      <c r="I478" s="789" t="s">
        <v>163</v>
      </c>
      <c r="J478" s="790" t="s">
        <v>51</v>
      </c>
      <c r="K478" s="454">
        <f t="shared" si="73"/>
        <v>9</v>
      </c>
    </row>
    <row r="479" spans="2:11" ht="18" customHeight="1" x14ac:dyDescent="0.25">
      <c r="B479" s="285">
        <f t="shared" si="74"/>
        <v>46</v>
      </c>
      <c r="C479" s="377" t="s">
        <v>323</v>
      </c>
      <c r="D479" s="393" t="s">
        <v>333</v>
      </c>
      <c r="E479" s="359"/>
      <c r="F479" s="378"/>
      <c r="G479" s="379"/>
      <c r="H479" s="380" t="s">
        <v>191</v>
      </c>
      <c r="I479" s="789" t="s">
        <v>163</v>
      </c>
      <c r="J479" s="790" t="s">
        <v>51</v>
      </c>
      <c r="K479" s="454">
        <f t="shared" si="73"/>
        <v>10</v>
      </c>
    </row>
    <row r="480" spans="2:11" ht="18" customHeight="1" x14ac:dyDescent="0.25">
      <c r="B480" s="285">
        <f t="shared" si="74"/>
        <v>47</v>
      </c>
      <c r="C480" s="377" t="s">
        <v>323</v>
      </c>
      <c r="D480" s="393" t="s">
        <v>18</v>
      </c>
      <c r="E480" s="261"/>
      <c r="F480" s="378"/>
      <c r="G480" s="379"/>
      <c r="H480" s="380" t="s">
        <v>191</v>
      </c>
      <c r="I480" s="789" t="s">
        <v>163</v>
      </c>
      <c r="J480" s="790" t="s">
        <v>51</v>
      </c>
      <c r="K480" s="454">
        <f t="shared" si="73"/>
        <v>11</v>
      </c>
    </row>
    <row r="481" spans="2:11" ht="18" customHeight="1" x14ac:dyDescent="0.25">
      <c r="B481" s="285">
        <f t="shared" si="74"/>
        <v>48</v>
      </c>
      <c r="C481" s="377" t="s">
        <v>323</v>
      </c>
      <c r="D481" s="393" t="s">
        <v>334</v>
      </c>
      <c r="E481" s="359"/>
      <c r="F481" s="378"/>
      <c r="G481" s="379"/>
      <c r="H481" s="380" t="s">
        <v>191</v>
      </c>
      <c r="I481" s="789" t="s">
        <v>163</v>
      </c>
      <c r="J481" s="790" t="s">
        <v>51</v>
      </c>
      <c r="K481" s="454">
        <f t="shared" si="73"/>
        <v>12</v>
      </c>
    </row>
    <row r="482" spans="2:11" ht="18" customHeight="1" x14ac:dyDescent="0.25">
      <c r="B482" s="285">
        <f t="shared" si="74"/>
        <v>49</v>
      </c>
      <c r="C482" s="377" t="s">
        <v>323</v>
      </c>
      <c r="D482" s="393" t="s">
        <v>335</v>
      </c>
      <c r="E482" s="359"/>
      <c r="F482" s="378"/>
      <c r="G482" s="379"/>
      <c r="H482" s="380" t="s">
        <v>191</v>
      </c>
      <c r="I482" s="789" t="s">
        <v>163</v>
      </c>
      <c r="J482" s="790" t="s">
        <v>51</v>
      </c>
      <c r="K482" s="454">
        <f t="shared" si="73"/>
        <v>13</v>
      </c>
    </row>
    <row r="483" spans="2:11" ht="18" customHeight="1" x14ac:dyDescent="0.25">
      <c r="B483" s="285">
        <f t="shared" si="74"/>
        <v>50</v>
      </c>
      <c r="C483" s="377" t="s">
        <v>323</v>
      </c>
      <c r="D483" s="393" t="s">
        <v>336</v>
      </c>
      <c r="E483" s="359"/>
      <c r="F483" s="378"/>
      <c r="G483" s="379"/>
      <c r="H483" s="380" t="s">
        <v>191</v>
      </c>
      <c r="I483" s="789" t="s">
        <v>163</v>
      </c>
      <c r="J483" s="790" t="s">
        <v>51</v>
      </c>
      <c r="K483" s="454">
        <f t="shared" si="73"/>
        <v>14</v>
      </c>
    </row>
    <row r="484" spans="2:11" ht="18" customHeight="1" x14ac:dyDescent="0.25">
      <c r="B484" s="285">
        <f t="shared" si="74"/>
        <v>51</v>
      </c>
      <c r="C484" s="377" t="s">
        <v>323</v>
      </c>
      <c r="D484" s="393" t="s">
        <v>337</v>
      </c>
      <c r="E484" s="359"/>
      <c r="F484" s="378"/>
      <c r="G484" s="379"/>
      <c r="H484" s="380" t="s">
        <v>33</v>
      </c>
      <c r="I484" s="789" t="s">
        <v>37</v>
      </c>
      <c r="J484" s="790" t="s">
        <v>41</v>
      </c>
      <c r="K484" s="454">
        <f t="shared" si="73"/>
        <v>15</v>
      </c>
    </row>
    <row r="485" spans="2:11" ht="18" customHeight="1" x14ac:dyDescent="0.25">
      <c r="B485" s="285">
        <f t="shared" si="74"/>
        <v>52</v>
      </c>
      <c r="C485" s="377" t="s">
        <v>323</v>
      </c>
      <c r="D485" s="393" t="s">
        <v>338</v>
      </c>
      <c r="E485" s="359"/>
      <c r="F485" s="378"/>
      <c r="G485" s="379"/>
      <c r="H485" s="380" t="s">
        <v>191</v>
      </c>
      <c r="I485" s="789" t="s">
        <v>163</v>
      </c>
      <c r="J485" s="790" t="s">
        <v>51</v>
      </c>
      <c r="K485" s="454">
        <f t="shared" si="73"/>
        <v>16</v>
      </c>
    </row>
    <row r="486" spans="2:11" ht="18" customHeight="1" x14ac:dyDescent="0.25">
      <c r="B486" s="285">
        <f t="shared" si="74"/>
        <v>53</v>
      </c>
      <c r="C486" s="377" t="s">
        <v>323</v>
      </c>
      <c r="D486" s="393" t="s">
        <v>339</v>
      </c>
      <c r="E486" s="359"/>
      <c r="F486" s="378"/>
      <c r="G486" s="379"/>
      <c r="H486" s="380" t="s">
        <v>191</v>
      </c>
      <c r="I486" s="789" t="s">
        <v>163</v>
      </c>
      <c r="J486" s="790" t="s">
        <v>51</v>
      </c>
      <c r="K486" s="454">
        <f t="shared" si="73"/>
        <v>17</v>
      </c>
    </row>
    <row r="487" spans="2:11" ht="18" customHeight="1" x14ac:dyDescent="0.25">
      <c r="B487" s="285">
        <f t="shared" si="74"/>
        <v>54</v>
      </c>
      <c r="C487" s="377" t="s">
        <v>323</v>
      </c>
      <c r="D487" s="393" t="s">
        <v>340</v>
      </c>
      <c r="E487" s="359"/>
      <c r="F487" s="378"/>
      <c r="G487" s="379"/>
      <c r="H487" s="380" t="s">
        <v>191</v>
      </c>
      <c r="I487" s="789" t="s">
        <v>163</v>
      </c>
      <c r="J487" s="790" t="s">
        <v>51</v>
      </c>
      <c r="K487" s="454">
        <f t="shared" si="73"/>
        <v>18</v>
      </c>
    </row>
    <row r="488" spans="2:11" ht="18" customHeight="1" x14ac:dyDescent="0.25">
      <c r="B488" s="285">
        <f t="shared" si="74"/>
        <v>55</v>
      </c>
      <c r="C488" s="377" t="s">
        <v>323</v>
      </c>
      <c r="D488" s="393" t="s">
        <v>341</v>
      </c>
      <c r="E488" s="359"/>
      <c r="F488" s="378"/>
      <c r="G488" s="379"/>
      <c r="H488" s="380" t="s">
        <v>191</v>
      </c>
      <c r="I488" s="789" t="s">
        <v>163</v>
      </c>
      <c r="J488" s="790" t="s">
        <v>51</v>
      </c>
      <c r="K488" s="454">
        <f t="shared" si="73"/>
        <v>19</v>
      </c>
    </row>
    <row r="489" spans="2:11" ht="18" customHeight="1" x14ac:dyDescent="0.25">
      <c r="B489" s="285">
        <f t="shared" si="74"/>
        <v>56</v>
      </c>
      <c r="C489" s="486" t="s">
        <v>323</v>
      </c>
      <c r="D489" s="690" t="s">
        <v>647</v>
      </c>
      <c r="E489" s="691"/>
      <c r="F489" s="665"/>
      <c r="G489" s="672"/>
      <c r="H489" s="398" t="s">
        <v>59</v>
      </c>
      <c r="I489" s="789"/>
      <c r="J489" s="790"/>
      <c r="K489" s="454">
        <f t="shared" si="73"/>
        <v>20</v>
      </c>
    </row>
    <row r="490" spans="2:11" ht="18" customHeight="1" thickBot="1" x14ac:dyDescent="0.3">
      <c r="B490" s="300">
        <f t="shared" si="74"/>
        <v>57</v>
      </c>
      <c r="C490" s="876" t="s">
        <v>323</v>
      </c>
      <c r="D490" s="877" t="s">
        <v>342</v>
      </c>
      <c r="E490" s="387"/>
      <c r="F490" s="388"/>
      <c r="G490" s="384"/>
      <c r="H490" s="878" t="s">
        <v>191</v>
      </c>
      <c r="I490" s="879" t="s">
        <v>163</v>
      </c>
      <c r="J490" s="880" t="s">
        <v>51</v>
      </c>
      <c r="K490" s="653">
        <f t="shared" si="73"/>
        <v>21</v>
      </c>
    </row>
    <row r="491" spans="2:11" ht="18" customHeight="1" x14ac:dyDescent="0.25">
      <c r="B491" s="287">
        <f t="shared" si="74"/>
        <v>58</v>
      </c>
      <c r="C491" s="882" t="s">
        <v>514</v>
      </c>
      <c r="D491" s="883" t="s">
        <v>515</v>
      </c>
      <c r="E491" s="884"/>
      <c r="F491" s="391"/>
      <c r="G491" s="392"/>
      <c r="H491" s="885" t="s">
        <v>59</v>
      </c>
      <c r="I491" s="886"/>
      <c r="J491" s="887"/>
      <c r="K491" s="652">
        <f>1</f>
        <v>1</v>
      </c>
    </row>
    <row r="492" spans="2:11" ht="18" customHeight="1" x14ac:dyDescent="0.25">
      <c r="B492" s="285">
        <f t="shared" si="74"/>
        <v>59</v>
      </c>
      <c r="C492" s="381" t="s">
        <v>514</v>
      </c>
      <c r="D492" s="475" t="s">
        <v>525</v>
      </c>
      <c r="E492" s="476"/>
      <c r="F492" s="378"/>
      <c r="G492" s="379"/>
      <c r="H492" s="398" t="s">
        <v>41</v>
      </c>
      <c r="I492" s="792"/>
      <c r="J492" s="793"/>
      <c r="K492" s="454">
        <f>K491+1</f>
        <v>2</v>
      </c>
    </row>
    <row r="493" spans="2:11" ht="18" customHeight="1" x14ac:dyDescent="0.25">
      <c r="B493" s="285">
        <f t="shared" si="74"/>
        <v>60</v>
      </c>
      <c r="C493" s="381" t="s">
        <v>514</v>
      </c>
      <c r="D493" s="475" t="s">
        <v>528</v>
      </c>
      <c r="E493" s="476"/>
      <c r="F493" s="378"/>
      <c r="G493" s="379"/>
      <c r="H493" s="398" t="s">
        <v>191</v>
      </c>
      <c r="I493" s="792"/>
      <c r="J493" s="793"/>
      <c r="K493" s="454">
        <f t="shared" ref="K493:K515" si="75">K492+1</f>
        <v>3</v>
      </c>
    </row>
    <row r="494" spans="2:11" ht="18" customHeight="1" x14ac:dyDescent="0.25">
      <c r="B494" s="285">
        <f t="shared" si="74"/>
        <v>61</v>
      </c>
      <c r="C494" s="381" t="s">
        <v>514</v>
      </c>
      <c r="D494" s="475" t="s">
        <v>529</v>
      </c>
      <c r="E494" s="476"/>
      <c r="F494" s="378"/>
      <c r="G494" s="379"/>
      <c r="H494" s="398" t="s">
        <v>191</v>
      </c>
      <c r="I494" s="792"/>
      <c r="J494" s="793"/>
      <c r="K494" s="454">
        <f t="shared" si="75"/>
        <v>4</v>
      </c>
    </row>
    <row r="495" spans="2:11" ht="18" customHeight="1" x14ac:dyDescent="0.25">
      <c r="B495" s="285">
        <f t="shared" si="74"/>
        <v>62</v>
      </c>
      <c r="C495" s="381" t="s">
        <v>514</v>
      </c>
      <c r="D495" s="475" t="s">
        <v>530</v>
      </c>
      <c r="E495" s="476"/>
      <c r="F495" s="378"/>
      <c r="G495" s="379"/>
      <c r="H495" s="398" t="s">
        <v>191</v>
      </c>
      <c r="I495" s="792"/>
      <c r="J495" s="793"/>
      <c r="K495" s="454">
        <f t="shared" si="75"/>
        <v>5</v>
      </c>
    </row>
    <row r="496" spans="2:11" ht="18" customHeight="1" x14ac:dyDescent="0.25">
      <c r="B496" s="285">
        <f t="shared" si="74"/>
        <v>63</v>
      </c>
      <c r="C496" s="381" t="s">
        <v>514</v>
      </c>
      <c r="D496" s="475" t="s">
        <v>537</v>
      </c>
      <c r="E496" s="476"/>
      <c r="F496" s="378"/>
      <c r="G496" s="379"/>
      <c r="H496" s="398" t="s">
        <v>33</v>
      </c>
      <c r="I496" s="792"/>
      <c r="J496" s="793"/>
      <c r="K496" s="454">
        <f t="shared" si="75"/>
        <v>6</v>
      </c>
    </row>
    <row r="497" spans="2:11" ht="18" customHeight="1" x14ac:dyDescent="0.25">
      <c r="B497" s="285">
        <f t="shared" si="74"/>
        <v>64</v>
      </c>
      <c r="C497" s="381" t="s">
        <v>514</v>
      </c>
      <c r="D497" s="475" t="s">
        <v>516</v>
      </c>
      <c r="E497" s="476"/>
      <c r="F497" s="378"/>
      <c r="G497" s="379"/>
      <c r="H497" s="398" t="s">
        <v>59</v>
      </c>
      <c r="I497" s="792"/>
      <c r="J497" s="793"/>
      <c r="K497" s="454">
        <f t="shared" si="75"/>
        <v>7</v>
      </c>
    </row>
    <row r="498" spans="2:11" ht="18" customHeight="1" x14ac:dyDescent="0.25">
      <c r="B498" s="285">
        <f t="shared" si="74"/>
        <v>65</v>
      </c>
      <c r="C498" s="381" t="s">
        <v>514</v>
      </c>
      <c r="D498" s="475" t="s">
        <v>517</v>
      </c>
      <c r="E498" s="476"/>
      <c r="F498" s="378"/>
      <c r="G498" s="379"/>
      <c r="H498" s="398" t="s">
        <v>59</v>
      </c>
      <c r="I498" s="792"/>
      <c r="J498" s="793"/>
      <c r="K498" s="454">
        <f t="shared" si="75"/>
        <v>8</v>
      </c>
    </row>
    <row r="499" spans="2:11" ht="18" customHeight="1" x14ac:dyDescent="0.25">
      <c r="B499" s="285">
        <f t="shared" si="74"/>
        <v>66</v>
      </c>
      <c r="C499" s="381" t="s">
        <v>514</v>
      </c>
      <c r="D499" s="475" t="s">
        <v>539</v>
      </c>
      <c r="E499" s="476"/>
      <c r="F499" s="378"/>
      <c r="G499" s="379"/>
      <c r="H499" s="398" t="s">
        <v>117</v>
      </c>
      <c r="I499" s="792"/>
      <c r="J499" s="793"/>
      <c r="K499" s="454">
        <f t="shared" si="75"/>
        <v>9</v>
      </c>
    </row>
    <row r="500" spans="2:11" ht="18" customHeight="1" x14ac:dyDescent="0.25">
      <c r="B500" s="285">
        <f t="shared" si="74"/>
        <v>67</v>
      </c>
      <c r="C500" s="381" t="s">
        <v>514</v>
      </c>
      <c r="D500" s="475" t="s">
        <v>526</v>
      </c>
      <c r="E500" s="476"/>
      <c r="F500" s="378"/>
      <c r="G500" s="379"/>
      <c r="H500" s="398" t="s">
        <v>41</v>
      </c>
      <c r="I500" s="792"/>
      <c r="J500" s="793"/>
      <c r="K500" s="454">
        <f t="shared" si="75"/>
        <v>10</v>
      </c>
    </row>
    <row r="501" spans="2:11" ht="18" customHeight="1" x14ac:dyDescent="0.25">
      <c r="B501" s="285">
        <f t="shared" si="74"/>
        <v>68</v>
      </c>
      <c r="C501" s="381" t="s">
        <v>514</v>
      </c>
      <c r="D501" s="475" t="s">
        <v>518</v>
      </c>
      <c r="E501" s="476"/>
      <c r="F501" s="378"/>
      <c r="G501" s="379"/>
      <c r="H501" s="398" t="s">
        <v>59</v>
      </c>
      <c r="I501" s="792"/>
      <c r="J501" s="793"/>
      <c r="K501" s="454">
        <f t="shared" si="75"/>
        <v>11</v>
      </c>
    </row>
    <row r="502" spans="2:11" ht="18" customHeight="1" x14ac:dyDescent="0.25">
      <c r="B502" s="285">
        <f t="shared" si="74"/>
        <v>69</v>
      </c>
      <c r="C502" s="381" t="s">
        <v>514</v>
      </c>
      <c r="D502" s="475" t="s">
        <v>519</v>
      </c>
      <c r="E502" s="476"/>
      <c r="F502" s="378"/>
      <c r="G502" s="379"/>
      <c r="H502" s="398" t="s">
        <v>59</v>
      </c>
      <c r="I502" s="792"/>
      <c r="J502" s="793"/>
      <c r="K502" s="454">
        <f t="shared" si="75"/>
        <v>12</v>
      </c>
    </row>
    <row r="503" spans="2:11" ht="18" customHeight="1" x14ac:dyDescent="0.25">
      <c r="B503" s="285">
        <f t="shared" si="74"/>
        <v>70</v>
      </c>
      <c r="C503" s="381" t="s">
        <v>514</v>
      </c>
      <c r="D503" s="475" t="s">
        <v>520</v>
      </c>
      <c r="E503" s="476"/>
      <c r="F503" s="378"/>
      <c r="G503" s="379"/>
      <c r="H503" s="398" t="s">
        <v>59</v>
      </c>
      <c r="I503" s="792"/>
      <c r="J503" s="793"/>
      <c r="K503" s="454">
        <f t="shared" si="75"/>
        <v>13</v>
      </c>
    </row>
    <row r="504" spans="2:11" ht="18" customHeight="1" x14ac:dyDescent="0.25">
      <c r="B504" s="285">
        <f t="shared" si="74"/>
        <v>71</v>
      </c>
      <c r="C504" s="381" t="s">
        <v>514</v>
      </c>
      <c r="D504" s="475" t="s">
        <v>531</v>
      </c>
      <c r="E504" s="476"/>
      <c r="F504" s="378"/>
      <c r="G504" s="379"/>
      <c r="H504" s="398" t="s">
        <v>191</v>
      </c>
      <c r="I504" s="792"/>
      <c r="J504" s="793"/>
      <c r="K504" s="454">
        <f t="shared" si="75"/>
        <v>14</v>
      </c>
    </row>
    <row r="505" spans="2:11" ht="18" customHeight="1" x14ac:dyDescent="0.25">
      <c r="B505" s="285">
        <f t="shared" si="74"/>
        <v>72</v>
      </c>
      <c r="C505" s="381" t="s">
        <v>514</v>
      </c>
      <c r="D505" s="475" t="s">
        <v>532</v>
      </c>
      <c r="E505" s="476"/>
      <c r="F505" s="378"/>
      <c r="G505" s="379"/>
      <c r="H505" s="398" t="s">
        <v>191</v>
      </c>
      <c r="I505" s="792"/>
      <c r="J505" s="793"/>
      <c r="K505" s="454">
        <f t="shared" si="75"/>
        <v>15</v>
      </c>
    </row>
    <row r="506" spans="2:11" ht="18" customHeight="1" x14ac:dyDescent="0.25">
      <c r="B506" s="285">
        <f t="shared" si="74"/>
        <v>73</v>
      </c>
      <c r="C506" s="381" t="s">
        <v>514</v>
      </c>
      <c r="D506" s="475" t="s">
        <v>521</v>
      </c>
      <c r="E506" s="476"/>
      <c r="F506" s="378"/>
      <c r="G506" s="379"/>
      <c r="H506" s="398" t="s">
        <v>59</v>
      </c>
      <c r="I506" s="792"/>
      <c r="J506" s="793"/>
      <c r="K506" s="454">
        <f t="shared" si="75"/>
        <v>16</v>
      </c>
    </row>
    <row r="507" spans="2:11" ht="18" customHeight="1" x14ac:dyDescent="0.25">
      <c r="B507" s="285">
        <f t="shared" si="74"/>
        <v>74</v>
      </c>
      <c r="C507" s="381" t="s">
        <v>514</v>
      </c>
      <c r="D507" s="475" t="s">
        <v>522</v>
      </c>
      <c r="E507" s="476"/>
      <c r="F507" s="378"/>
      <c r="G507" s="379"/>
      <c r="H507" s="398" t="s">
        <v>59</v>
      </c>
      <c r="I507" s="792"/>
      <c r="J507" s="793"/>
      <c r="K507" s="454">
        <f t="shared" si="75"/>
        <v>17</v>
      </c>
    </row>
    <row r="508" spans="2:11" ht="18" customHeight="1" x14ac:dyDescent="0.25">
      <c r="B508" s="285">
        <f t="shared" si="74"/>
        <v>75</v>
      </c>
      <c r="C508" s="381" t="s">
        <v>514</v>
      </c>
      <c r="D508" s="475" t="s">
        <v>533</v>
      </c>
      <c r="E508" s="476"/>
      <c r="F508" s="378"/>
      <c r="G508" s="379"/>
      <c r="H508" s="398" t="s">
        <v>191</v>
      </c>
      <c r="I508" s="792"/>
      <c r="J508" s="793"/>
      <c r="K508" s="454">
        <f t="shared" si="75"/>
        <v>18</v>
      </c>
    </row>
    <row r="509" spans="2:11" ht="18" customHeight="1" x14ac:dyDescent="0.25">
      <c r="B509" s="285">
        <f t="shared" si="74"/>
        <v>76</v>
      </c>
      <c r="C509" s="381" t="s">
        <v>514</v>
      </c>
      <c r="D509" s="475" t="s">
        <v>534</v>
      </c>
      <c r="E509" s="476"/>
      <c r="F509" s="378"/>
      <c r="G509" s="379"/>
      <c r="H509" s="398" t="s">
        <v>191</v>
      </c>
      <c r="I509" s="792"/>
      <c r="J509" s="793"/>
      <c r="K509" s="454">
        <f t="shared" si="75"/>
        <v>19</v>
      </c>
    </row>
    <row r="510" spans="2:11" ht="18" customHeight="1" x14ac:dyDescent="0.25">
      <c r="B510" s="285">
        <f t="shared" si="74"/>
        <v>77</v>
      </c>
      <c r="C510" s="381" t="s">
        <v>514</v>
      </c>
      <c r="D510" s="475" t="s">
        <v>535</v>
      </c>
      <c r="E510" s="476"/>
      <c r="F510" s="378"/>
      <c r="G510" s="379"/>
      <c r="H510" s="398" t="s">
        <v>191</v>
      </c>
      <c r="I510" s="792"/>
      <c r="J510" s="793"/>
      <c r="K510" s="454">
        <f t="shared" si="75"/>
        <v>20</v>
      </c>
    </row>
    <row r="511" spans="2:11" ht="18" customHeight="1" x14ac:dyDescent="0.25">
      <c r="B511" s="285">
        <f t="shared" si="74"/>
        <v>78</v>
      </c>
      <c r="C511" s="381" t="s">
        <v>514</v>
      </c>
      <c r="D511" s="475" t="s">
        <v>536</v>
      </c>
      <c r="E511" s="476"/>
      <c r="F511" s="378"/>
      <c r="G511" s="379"/>
      <c r="H511" s="398" t="s">
        <v>191</v>
      </c>
      <c r="I511" s="792"/>
      <c r="J511" s="793"/>
      <c r="K511" s="454">
        <f t="shared" si="75"/>
        <v>21</v>
      </c>
    </row>
    <row r="512" spans="2:11" ht="18" customHeight="1" x14ac:dyDescent="0.25">
      <c r="B512" s="285">
        <f t="shared" si="74"/>
        <v>79</v>
      </c>
      <c r="C512" s="381" t="s">
        <v>514</v>
      </c>
      <c r="D512" s="475" t="s">
        <v>527</v>
      </c>
      <c r="E512" s="476"/>
      <c r="F512" s="378"/>
      <c r="G512" s="379"/>
      <c r="H512" s="398" t="s">
        <v>41</v>
      </c>
      <c r="I512" s="792"/>
      <c r="J512" s="793"/>
      <c r="K512" s="454">
        <f t="shared" si="75"/>
        <v>22</v>
      </c>
    </row>
    <row r="513" spans="2:11" ht="18" customHeight="1" x14ac:dyDescent="0.25">
      <c r="B513" s="285">
        <f t="shared" si="74"/>
        <v>80</v>
      </c>
      <c r="C513" s="381" t="s">
        <v>514</v>
      </c>
      <c r="D513" s="475" t="s">
        <v>538</v>
      </c>
      <c r="E513" s="476"/>
      <c r="F513" s="378"/>
      <c r="G513" s="379"/>
      <c r="H513" s="398" t="s">
        <v>33</v>
      </c>
      <c r="I513" s="792"/>
      <c r="J513" s="793"/>
      <c r="K513" s="454">
        <f t="shared" si="75"/>
        <v>23</v>
      </c>
    </row>
    <row r="514" spans="2:11" ht="18" customHeight="1" x14ac:dyDescent="0.25">
      <c r="B514" s="285">
        <f t="shared" si="74"/>
        <v>81</v>
      </c>
      <c r="C514" s="381" t="s">
        <v>514</v>
      </c>
      <c r="D514" s="475" t="s">
        <v>523</v>
      </c>
      <c r="E514" s="476"/>
      <c r="F514" s="378"/>
      <c r="G514" s="379"/>
      <c r="H514" s="398" t="s">
        <v>59</v>
      </c>
      <c r="I514" s="792"/>
      <c r="J514" s="793"/>
      <c r="K514" s="454">
        <f t="shared" si="75"/>
        <v>24</v>
      </c>
    </row>
    <row r="515" spans="2:11" ht="18" customHeight="1" thickBot="1" x14ac:dyDescent="0.3">
      <c r="B515" s="286">
        <f t="shared" si="74"/>
        <v>82</v>
      </c>
      <c r="C515" s="888" t="s">
        <v>514</v>
      </c>
      <c r="D515" s="477" t="s">
        <v>524</v>
      </c>
      <c r="E515" s="478"/>
      <c r="F515" s="390"/>
      <c r="G515" s="385"/>
      <c r="H515" s="400" t="s">
        <v>59</v>
      </c>
      <c r="I515" s="889"/>
      <c r="J515" s="890"/>
      <c r="K515" s="651">
        <f t="shared" si="75"/>
        <v>25</v>
      </c>
    </row>
    <row r="516" spans="2:11" ht="18" customHeight="1" x14ac:dyDescent="0.25">
      <c r="B516" s="291">
        <f t="shared" si="74"/>
        <v>83</v>
      </c>
      <c r="C516" s="414" t="s">
        <v>343</v>
      </c>
      <c r="D516" s="532" t="s">
        <v>344</v>
      </c>
      <c r="E516" s="521"/>
      <c r="F516" s="522"/>
      <c r="G516" s="881"/>
      <c r="H516" s="486" t="s">
        <v>59</v>
      </c>
      <c r="I516" s="770" t="s">
        <v>54</v>
      </c>
      <c r="J516" s="773" t="s">
        <v>35</v>
      </c>
      <c r="K516" s="871">
        <f>1</f>
        <v>1</v>
      </c>
    </row>
    <row r="517" spans="2:11" ht="18" customHeight="1" x14ac:dyDescent="0.25">
      <c r="B517" s="285">
        <f t="shared" si="74"/>
        <v>84</v>
      </c>
      <c r="C517" s="397" t="s">
        <v>343</v>
      </c>
      <c r="D517" s="311" t="s">
        <v>346</v>
      </c>
      <c r="E517" s="212"/>
      <c r="F517" s="213"/>
      <c r="G517" s="214"/>
      <c r="H517" s="513" t="s">
        <v>33</v>
      </c>
      <c r="I517" s="795" t="s">
        <v>33</v>
      </c>
      <c r="J517" s="751" t="s">
        <v>34</v>
      </c>
      <c r="K517" s="454">
        <f>K516+1</f>
        <v>2</v>
      </c>
    </row>
    <row r="518" spans="2:11" ht="18" customHeight="1" x14ac:dyDescent="0.25">
      <c r="B518" s="285">
        <f t="shared" si="74"/>
        <v>85</v>
      </c>
      <c r="C518" s="397" t="s">
        <v>343</v>
      </c>
      <c r="D518" s="311" t="s">
        <v>347</v>
      </c>
      <c r="E518" s="150"/>
      <c r="F518" s="151"/>
      <c r="G518" s="147"/>
      <c r="H518" s="514" t="s">
        <v>59</v>
      </c>
      <c r="I518" s="760" t="s">
        <v>94</v>
      </c>
      <c r="J518" s="743" t="s">
        <v>33</v>
      </c>
      <c r="K518" s="454">
        <f t="shared" ref="K518:K519" si="76">K517+1</f>
        <v>3</v>
      </c>
    </row>
    <row r="519" spans="2:11" ht="18" customHeight="1" thickBot="1" x14ac:dyDescent="0.3">
      <c r="B519" s="286">
        <f t="shared" si="74"/>
        <v>86</v>
      </c>
      <c r="C519" s="399" t="s">
        <v>343</v>
      </c>
      <c r="D519" s="367" t="s">
        <v>348</v>
      </c>
      <c r="E519" s="216"/>
      <c r="F519" s="154"/>
      <c r="G519" s="148"/>
      <c r="H519" s="515" t="s">
        <v>58</v>
      </c>
      <c r="I519" s="774" t="s">
        <v>48</v>
      </c>
      <c r="J519" s="796" t="s">
        <v>33</v>
      </c>
      <c r="K519" s="454">
        <f t="shared" si="76"/>
        <v>4</v>
      </c>
    </row>
    <row r="520" spans="2:11" ht="18" customHeight="1" x14ac:dyDescent="0.25">
      <c r="B520" s="287">
        <f t="shared" si="74"/>
        <v>87</v>
      </c>
      <c r="C520" s="11" t="s">
        <v>648</v>
      </c>
      <c r="D520" s="12" t="s">
        <v>553</v>
      </c>
      <c r="E520" s="13"/>
      <c r="F520" s="14"/>
      <c r="G520" s="15"/>
      <c r="H520" s="511" t="s">
        <v>59</v>
      </c>
      <c r="I520" s="797"/>
      <c r="J520" s="798"/>
      <c r="K520" s="652">
        <f>1</f>
        <v>1</v>
      </c>
    </row>
    <row r="521" spans="2:11" ht="18" customHeight="1" x14ac:dyDescent="0.25">
      <c r="B521" s="285">
        <f t="shared" si="74"/>
        <v>88</v>
      </c>
      <c r="C521" s="120" t="s">
        <v>648</v>
      </c>
      <c r="D521" s="17" t="s">
        <v>554</v>
      </c>
      <c r="E521" s="18"/>
      <c r="F521" s="19"/>
      <c r="G521" s="20"/>
      <c r="H521" s="512" t="s">
        <v>33</v>
      </c>
      <c r="I521" s="799"/>
      <c r="J521" s="800"/>
      <c r="K521" s="454">
        <f>K520+1</f>
        <v>2</v>
      </c>
    </row>
    <row r="522" spans="2:11" ht="18" customHeight="1" thickBot="1" x14ac:dyDescent="0.3">
      <c r="B522" s="286">
        <f t="shared" si="74"/>
        <v>89</v>
      </c>
      <c r="C522" s="125" t="s">
        <v>648</v>
      </c>
      <c r="D522" s="23" t="s">
        <v>555</v>
      </c>
      <c r="E522" s="88"/>
      <c r="F522" s="89"/>
      <c r="G522" s="24"/>
      <c r="H522" s="516" t="s">
        <v>33</v>
      </c>
      <c r="I522" s="801"/>
      <c r="J522" s="802"/>
      <c r="K522" s="651">
        <f t="shared" ref="K522" si="77">K521+1</f>
        <v>3</v>
      </c>
    </row>
    <row r="523" spans="2:11" ht="18" customHeight="1" x14ac:dyDescent="0.25"/>
    <row r="524" spans="2:11" ht="18" customHeight="1" thickBot="1" x14ac:dyDescent="0.3"/>
    <row r="525" spans="2:11" ht="18" customHeight="1" thickBot="1" x14ac:dyDescent="0.3">
      <c r="B525" s="46"/>
      <c r="C525" s="1" t="s">
        <v>588</v>
      </c>
      <c r="D525" s="59"/>
      <c r="E525" s="59"/>
      <c r="F525" s="47"/>
      <c r="G525" s="59"/>
      <c r="H525" s="47"/>
      <c r="I525" s="47"/>
      <c r="J525" s="248"/>
      <c r="K525" s="247"/>
    </row>
    <row r="526" spans="2:11" ht="18" customHeight="1" thickBot="1" x14ac:dyDescent="0.35">
      <c r="B526" s="2" t="s">
        <v>0</v>
      </c>
      <c r="C526" s="256" t="s">
        <v>1</v>
      </c>
      <c r="D526" s="49"/>
      <c r="E526" s="50" t="s">
        <v>2</v>
      </c>
      <c r="F526" s="50"/>
      <c r="G526" s="51"/>
      <c r="H526" s="5"/>
      <c r="I526" s="6" t="s">
        <v>5</v>
      </c>
      <c r="J526" s="48"/>
    </row>
    <row r="527" spans="2:11" ht="18" customHeight="1" thickBot="1" x14ac:dyDescent="0.35">
      <c r="B527" s="35" t="s">
        <v>3</v>
      </c>
      <c r="C527" s="265" t="s">
        <v>4</v>
      </c>
      <c r="D527" s="58"/>
      <c r="E527" s="232"/>
      <c r="F527" s="53"/>
      <c r="G527" s="54"/>
      <c r="H527" s="10" t="s">
        <v>6</v>
      </c>
      <c r="I527" s="10" t="s">
        <v>7</v>
      </c>
      <c r="J527" s="7" t="s">
        <v>8</v>
      </c>
    </row>
    <row r="528" spans="2:11" ht="18" customHeight="1" x14ac:dyDescent="0.25">
      <c r="B528" s="323">
        <f>1</f>
        <v>1</v>
      </c>
      <c r="C528" s="396" t="s">
        <v>371</v>
      </c>
      <c r="D528" s="295" t="s">
        <v>368</v>
      </c>
      <c r="E528" s="622"/>
      <c r="F528" s="157"/>
      <c r="G528" s="258"/>
      <c r="H528" s="344" t="s">
        <v>41</v>
      </c>
      <c r="I528" s="732" t="s">
        <v>33</v>
      </c>
      <c r="J528" s="733" t="s">
        <v>117</v>
      </c>
      <c r="K528" s="419">
        <f>1</f>
        <v>1</v>
      </c>
    </row>
    <row r="529" spans="2:11" ht="18" customHeight="1" x14ac:dyDescent="0.25">
      <c r="B529" s="291">
        <f t="shared" ref="B529:B534" si="78">B528+1</f>
        <v>2</v>
      </c>
      <c r="C529" s="397" t="s">
        <v>665</v>
      </c>
      <c r="D529" s="620" t="s">
        <v>607</v>
      </c>
      <c r="E529" s="176"/>
      <c r="F529" s="160"/>
      <c r="G529" s="259"/>
      <c r="H529" s="345" t="s">
        <v>41</v>
      </c>
      <c r="I529" s="734"/>
      <c r="J529" s="735"/>
      <c r="K529" s="282">
        <f t="shared" ref="K529:K553" si="79">K528+1</f>
        <v>2</v>
      </c>
    </row>
    <row r="530" spans="2:11" ht="18" customHeight="1" x14ac:dyDescent="0.25">
      <c r="B530" s="291">
        <f t="shared" si="78"/>
        <v>3</v>
      </c>
      <c r="C530" s="397" t="s">
        <v>371</v>
      </c>
      <c r="D530" s="531" t="s">
        <v>369</v>
      </c>
      <c r="E530" s="159"/>
      <c r="F530" s="160"/>
      <c r="G530" s="266"/>
      <c r="H530" s="345" t="s">
        <v>41</v>
      </c>
      <c r="I530" s="736" t="s">
        <v>58</v>
      </c>
      <c r="J530" s="737" t="s">
        <v>37</v>
      </c>
      <c r="K530" s="282">
        <f t="shared" si="79"/>
        <v>3</v>
      </c>
    </row>
    <row r="531" spans="2:11" ht="18" customHeight="1" x14ac:dyDescent="0.25">
      <c r="B531" s="291">
        <f t="shared" si="78"/>
        <v>4</v>
      </c>
      <c r="C531" s="397" t="s">
        <v>371</v>
      </c>
      <c r="D531" s="312" t="s">
        <v>370</v>
      </c>
      <c r="E531" s="176"/>
      <c r="F531" s="177"/>
      <c r="G531" s="266"/>
      <c r="H531" s="345" t="s">
        <v>41</v>
      </c>
      <c r="I531" s="738" t="s">
        <v>33</v>
      </c>
      <c r="J531" s="739" t="s">
        <v>117</v>
      </c>
      <c r="K531" s="282">
        <f t="shared" si="79"/>
        <v>4</v>
      </c>
    </row>
    <row r="532" spans="2:11" ht="18" customHeight="1" thickBot="1" x14ac:dyDescent="0.3">
      <c r="B532" s="372">
        <f t="shared" si="78"/>
        <v>5</v>
      </c>
      <c r="C532" s="399" t="s">
        <v>665</v>
      </c>
      <c r="D532" s="685" t="s">
        <v>608</v>
      </c>
      <c r="E532" s="173"/>
      <c r="F532" s="375"/>
      <c r="G532" s="502"/>
      <c r="H532" s="345" t="s">
        <v>41</v>
      </c>
      <c r="I532" s="740"/>
      <c r="J532" s="741"/>
      <c r="K532" s="282">
        <f t="shared" si="79"/>
        <v>5</v>
      </c>
    </row>
    <row r="533" spans="2:11" ht="18" customHeight="1" x14ac:dyDescent="0.25">
      <c r="B533" s="287">
        <f t="shared" si="78"/>
        <v>6</v>
      </c>
      <c r="C533" s="134" t="s">
        <v>372</v>
      </c>
      <c r="D533" s="12" t="s">
        <v>375</v>
      </c>
      <c r="E533" s="227"/>
      <c r="F533" s="138"/>
      <c r="G533" s="407"/>
      <c r="H533" s="511" t="s">
        <v>33</v>
      </c>
      <c r="I533" s="732" t="s">
        <v>33</v>
      </c>
      <c r="J533" s="742" t="s">
        <v>191</v>
      </c>
      <c r="K533" s="419">
        <f>1</f>
        <v>1</v>
      </c>
    </row>
    <row r="534" spans="2:11" ht="18" customHeight="1" x14ac:dyDescent="0.25">
      <c r="B534" s="291">
        <f t="shared" si="78"/>
        <v>7</v>
      </c>
      <c r="C534" s="120" t="s">
        <v>372</v>
      </c>
      <c r="D534" s="17" t="s">
        <v>379</v>
      </c>
      <c r="E534" s="25"/>
      <c r="F534" s="28"/>
      <c r="G534" s="406"/>
      <c r="H534" s="512" t="s">
        <v>33</v>
      </c>
      <c r="I534" s="738" t="s">
        <v>33</v>
      </c>
      <c r="J534" s="743" t="s">
        <v>191</v>
      </c>
      <c r="K534" s="282">
        <f t="shared" si="79"/>
        <v>2</v>
      </c>
    </row>
    <row r="535" spans="2:11" ht="18" customHeight="1" x14ac:dyDescent="0.25">
      <c r="B535" s="291">
        <f t="shared" ref="B535:B592" si="80">B534+1</f>
        <v>8</v>
      </c>
      <c r="C535" s="120" t="s">
        <v>372</v>
      </c>
      <c r="D535" s="17" t="s">
        <v>376</v>
      </c>
      <c r="E535" s="25"/>
      <c r="F535" s="28"/>
      <c r="G535" s="406"/>
      <c r="H535" s="512" t="s">
        <v>33</v>
      </c>
      <c r="I535" s="738" t="s">
        <v>33</v>
      </c>
      <c r="J535" s="743" t="s">
        <v>191</v>
      </c>
      <c r="K535" s="282">
        <f t="shared" si="79"/>
        <v>3</v>
      </c>
    </row>
    <row r="536" spans="2:11" ht="18" customHeight="1" x14ac:dyDescent="0.25">
      <c r="B536" s="285">
        <f t="shared" si="80"/>
        <v>9</v>
      </c>
      <c r="C536" s="506" t="s">
        <v>372</v>
      </c>
      <c r="D536" s="519" t="s">
        <v>373</v>
      </c>
      <c r="E536" s="29"/>
      <c r="F536" s="31"/>
      <c r="G536" s="623"/>
      <c r="H536" s="624" t="s">
        <v>33</v>
      </c>
      <c r="I536" s="744" t="s">
        <v>33</v>
      </c>
      <c r="J536" s="745" t="s">
        <v>191</v>
      </c>
      <c r="K536" s="282">
        <f t="shared" si="79"/>
        <v>4</v>
      </c>
    </row>
    <row r="537" spans="2:11" ht="18" customHeight="1" x14ac:dyDescent="0.25">
      <c r="B537" s="285">
        <f t="shared" si="80"/>
        <v>10</v>
      </c>
      <c r="C537" s="120" t="s">
        <v>372</v>
      </c>
      <c r="D537" s="17" t="s">
        <v>377</v>
      </c>
      <c r="E537" s="25"/>
      <c r="F537" s="28"/>
      <c r="G537" s="406"/>
      <c r="H537" s="512" t="s">
        <v>33</v>
      </c>
      <c r="I537" s="738" t="s">
        <v>33</v>
      </c>
      <c r="J537" s="743" t="s">
        <v>191</v>
      </c>
      <c r="K537" s="282">
        <f t="shared" si="79"/>
        <v>5</v>
      </c>
    </row>
    <row r="538" spans="2:11" ht="18" customHeight="1" x14ac:dyDescent="0.25">
      <c r="B538" s="285">
        <f t="shared" si="80"/>
        <v>11</v>
      </c>
      <c r="C538" s="120" t="s">
        <v>372</v>
      </c>
      <c r="D538" s="17" t="s">
        <v>374</v>
      </c>
      <c r="E538" s="25"/>
      <c r="F538" s="28"/>
      <c r="G538" s="406"/>
      <c r="H538" s="512" t="s">
        <v>33</v>
      </c>
      <c r="I538" s="738" t="s">
        <v>33</v>
      </c>
      <c r="J538" s="743" t="s">
        <v>191</v>
      </c>
      <c r="K538" s="282">
        <f t="shared" si="79"/>
        <v>6</v>
      </c>
    </row>
    <row r="539" spans="2:11" ht="18" customHeight="1" x14ac:dyDescent="0.25">
      <c r="B539" s="285">
        <f t="shared" si="80"/>
        <v>12</v>
      </c>
      <c r="C539" s="120" t="s">
        <v>372</v>
      </c>
      <c r="D539" s="17" t="s">
        <v>378</v>
      </c>
      <c r="E539" s="25"/>
      <c r="F539" s="28"/>
      <c r="G539" s="406"/>
      <c r="H539" s="512" t="s">
        <v>33</v>
      </c>
      <c r="I539" s="738" t="s">
        <v>33</v>
      </c>
      <c r="J539" s="743" t="s">
        <v>191</v>
      </c>
      <c r="K539" s="282">
        <f t="shared" si="79"/>
        <v>7</v>
      </c>
    </row>
    <row r="540" spans="2:11" ht="18" customHeight="1" thickBot="1" x14ac:dyDescent="0.3">
      <c r="B540" s="286">
        <f t="shared" si="80"/>
        <v>13</v>
      </c>
      <c r="C540" s="399" t="s">
        <v>372</v>
      </c>
      <c r="D540" s="685" t="s">
        <v>654</v>
      </c>
      <c r="E540" s="67"/>
      <c r="F540" s="85"/>
      <c r="G540" s="686"/>
      <c r="H540" s="83" t="s">
        <v>33</v>
      </c>
      <c r="I540" s="746"/>
      <c r="J540" s="747"/>
      <c r="K540" s="282">
        <f t="shared" si="79"/>
        <v>8</v>
      </c>
    </row>
    <row r="541" spans="2:11" ht="18" customHeight="1" x14ac:dyDescent="0.25">
      <c r="B541" s="291">
        <f t="shared" si="80"/>
        <v>14</v>
      </c>
      <c r="C541" s="30" t="s">
        <v>427</v>
      </c>
      <c r="D541" s="239" t="s">
        <v>428</v>
      </c>
      <c r="E541" s="95"/>
      <c r="F541" s="94"/>
      <c r="G541" s="96"/>
      <c r="H541" s="351" t="s">
        <v>41</v>
      </c>
      <c r="I541" s="748"/>
      <c r="J541" s="749"/>
      <c r="K541" s="419">
        <f>1</f>
        <v>1</v>
      </c>
    </row>
    <row r="542" spans="2:11" ht="18" customHeight="1" x14ac:dyDescent="0.25">
      <c r="B542" s="285">
        <f t="shared" si="80"/>
        <v>15</v>
      </c>
      <c r="C542" s="16" t="s">
        <v>427</v>
      </c>
      <c r="D542" s="103" t="s">
        <v>429</v>
      </c>
      <c r="E542" s="18"/>
      <c r="F542" s="19"/>
      <c r="G542" s="268"/>
      <c r="H542" s="345" t="s">
        <v>41</v>
      </c>
      <c r="I542" s="748"/>
      <c r="J542" s="749"/>
      <c r="K542" s="282">
        <f t="shared" si="79"/>
        <v>2</v>
      </c>
    </row>
    <row r="543" spans="2:11" ht="18" customHeight="1" thickBot="1" x14ac:dyDescent="0.3">
      <c r="B543" s="285">
        <f t="shared" si="80"/>
        <v>16</v>
      </c>
      <c r="C543" s="16" t="s">
        <v>427</v>
      </c>
      <c r="D543" s="106" t="s">
        <v>430</v>
      </c>
      <c r="E543" s="18"/>
      <c r="F543" s="19"/>
      <c r="G543" s="268"/>
      <c r="H543" s="345" t="s">
        <v>41</v>
      </c>
      <c r="I543" s="748"/>
      <c r="J543" s="749"/>
      <c r="K543" s="282">
        <f t="shared" si="79"/>
        <v>3</v>
      </c>
    </row>
    <row r="544" spans="2:11" ht="18" customHeight="1" x14ac:dyDescent="0.25">
      <c r="B544" s="285">
        <f t="shared" si="80"/>
        <v>17</v>
      </c>
      <c r="C544" s="134" t="s">
        <v>388</v>
      </c>
      <c r="D544" s="297" t="s">
        <v>380</v>
      </c>
      <c r="E544" s="227"/>
      <c r="F544" s="138"/>
      <c r="G544" s="407"/>
      <c r="H544" s="224" t="s">
        <v>59</v>
      </c>
      <c r="I544" s="750" t="s">
        <v>48</v>
      </c>
      <c r="J544" s="742" t="s">
        <v>33</v>
      </c>
      <c r="K544" s="419">
        <f>1</f>
        <v>1</v>
      </c>
    </row>
    <row r="545" spans="2:11" ht="18" customHeight="1" x14ac:dyDescent="0.25">
      <c r="B545" s="285">
        <f t="shared" si="80"/>
        <v>18</v>
      </c>
      <c r="C545" s="120" t="s">
        <v>388</v>
      </c>
      <c r="D545" s="255" t="s">
        <v>381</v>
      </c>
      <c r="E545" s="251"/>
      <c r="F545" s="26"/>
      <c r="G545" s="408"/>
      <c r="H545" s="221" t="s">
        <v>59</v>
      </c>
      <c r="I545" s="751" t="s">
        <v>48</v>
      </c>
      <c r="J545" s="743" t="s">
        <v>33</v>
      </c>
      <c r="K545" s="282">
        <f t="shared" si="79"/>
        <v>2</v>
      </c>
    </row>
    <row r="546" spans="2:11" ht="18" customHeight="1" x14ac:dyDescent="0.25">
      <c r="B546" s="285">
        <f t="shared" si="80"/>
        <v>19</v>
      </c>
      <c r="C546" s="120" t="s">
        <v>388</v>
      </c>
      <c r="D546" s="296" t="s">
        <v>382</v>
      </c>
      <c r="E546" s="25"/>
      <c r="F546" s="28"/>
      <c r="G546" s="409"/>
      <c r="H546" s="221" t="s">
        <v>59</v>
      </c>
      <c r="I546" s="751" t="s">
        <v>48</v>
      </c>
      <c r="J546" s="743" t="s">
        <v>33</v>
      </c>
      <c r="K546" s="282">
        <f t="shared" si="79"/>
        <v>3</v>
      </c>
    </row>
    <row r="547" spans="2:11" ht="18" customHeight="1" x14ac:dyDescent="0.25">
      <c r="B547" s="285">
        <f t="shared" si="80"/>
        <v>20</v>
      </c>
      <c r="C547" s="120" t="s">
        <v>388</v>
      </c>
      <c r="D547" s="892" t="s">
        <v>666</v>
      </c>
      <c r="E547" s="25"/>
      <c r="F547" s="28"/>
      <c r="G547" s="891"/>
      <c r="H547" s="221" t="s">
        <v>59</v>
      </c>
      <c r="I547" s="133"/>
      <c r="J547" s="743"/>
      <c r="K547" s="282"/>
    </row>
    <row r="548" spans="2:11" ht="18" customHeight="1" x14ac:dyDescent="0.25">
      <c r="B548" s="285">
        <f t="shared" si="80"/>
        <v>21</v>
      </c>
      <c r="C548" s="506" t="s">
        <v>388</v>
      </c>
      <c r="D548" s="255" t="s">
        <v>383</v>
      </c>
      <c r="E548" s="251"/>
      <c r="F548" s="26"/>
      <c r="G548" s="408"/>
      <c r="H548" s="486" t="s">
        <v>59</v>
      </c>
      <c r="I548" s="770" t="s">
        <v>48</v>
      </c>
      <c r="J548" s="743" t="s">
        <v>33</v>
      </c>
      <c r="K548" s="282">
        <f>K546+1</f>
        <v>4</v>
      </c>
    </row>
    <row r="549" spans="2:11" ht="18" customHeight="1" x14ac:dyDescent="0.25">
      <c r="B549" s="285">
        <f t="shared" si="80"/>
        <v>22</v>
      </c>
      <c r="C549" s="120" t="s">
        <v>388</v>
      </c>
      <c r="D549" s="296" t="s">
        <v>384</v>
      </c>
      <c r="E549" s="25"/>
      <c r="F549" s="28"/>
      <c r="G549" s="409"/>
      <c r="H549" s="221" t="s">
        <v>59</v>
      </c>
      <c r="I549" s="751" t="s">
        <v>48</v>
      </c>
      <c r="J549" s="743" t="s">
        <v>33</v>
      </c>
      <c r="K549" s="282">
        <f t="shared" si="79"/>
        <v>5</v>
      </c>
    </row>
    <row r="550" spans="2:11" ht="18" customHeight="1" x14ac:dyDescent="0.25">
      <c r="B550" s="285">
        <f t="shared" si="80"/>
        <v>23</v>
      </c>
      <c r="C550" s="120" t="s">
        <v>388</v>
      </c>
      <c r="D550" s="255" t="s">
        <v>385</v>
      </c>
      <c r="E550" s="251"/>
      <c r="F550" s="26"/>
      <c r="G550" s="408"/>
      <c r="H550" s="221" t="s">
        <v>59</v>
      </c>
      <c r="I550" s="751" t="s">
        <v>48</v>
      </c>
      <c r="J550" s="743" t="s">
        <v>33</v>
      </c>
      <c r="K550" s="282">
        <f t="shared" si="79"/>
        <v>6</v>
      </c>
    </row>
    <row r="551" spans="2:11" ht="18" customHeight="1" x14ac:dyDescent="0.25">
      <c r="B551" s="285">
        <f t="shared" si="80"/>
        <v>24</v>
      </c>
      <c r="C551" s="120" t="s">
        <v>388</v>
      </c>
      <c r="D551" s="296" t="s">
        <v>386</v>
      </c>
      <c r="E551" s="25"/>
      <c r="F551" s="28"/>
      <c r="G551" s="409"/>
      <c r="H551" s="221" t="s">
        <v>59</v>
      </c>
      <c r="I551" s="751" t="s">
        <v>48</v>
      </c>
      <c r="J551" s="743" t="s">
        <v>33</v>
      </c>
      <c r="K551" s="282">
        <f t="shared" si="79"/>
        <v>7</v>
      </c>
    </row>
    <row r="552" spans="2:11" ht="18" customHeight="1" x14ac:dyDescent="0.25">
      <c r="B552" s="285">
        <f t="shared" si="80"/>
        <v>25</v>
      </c>
      <c r="C552" s="120" t="s">
        <v>388</v>
      </c>
      <c r="D552" s="231" t="s">
        <v>387</v>
      </c>
      <c r="E552" s="251"/>
      <c r="F552" s="26"/>
      <c r="G552" s="408"/>
      <c r="H552" s="221" t="s">
        <v>59</v>
      </c>
      <c r="I552" s="751" t="s">
        <v>48</v>
      </c>
      <c r="J552" s="743" t="s">
        <v>33</v>
      </c>
      <c r="K552" s="282">
        <f t="shared" si="79"/>
        <v>8</v>
      </c>
    </row>
    <row r="553" spans="2:11" ht="18" customHeight="1" thickBot="1" x14ac:dyDescent="0.3">
      <c r="B553" s="286">
        <f t="shared" si="80"/>
        <v>26</v>
      </c>
      <c r="C553" s="210" t="s">
        <v>388</v>
      </c>
      <c r="D553" s="481" t="s">
        <v>655</v>
      </c>
      <c r="E553" s="625"/>
      <c r="F553" s="626"/>
      <c r="G553" s="627"/>
      <c r="H553" s="221" t="s">
        <v>59</v>
      </c>
      <c r="I553" s="746"/>
      <c r="J553" s="747"/>
      <c r="K553" s="282">
        <f t="shared" si="79"/>
        <v>9</v>
      </c>
    </row>
    <row r="554" spans="2:11" ht="18" customHeight="1" x14ac:dyDescent="0.25">
      <c r="B554" s="285">
        <f t="shared" si="80"/>
        <v>27</v>
      </c>
      <c r="C554" s="134" t="s">
        <v>433</v>
      </c>
      <c r="D554" s="316" t="s">
        <v>434</v>
      </c>
      <c r="E554" s="13"/>
      <c r="F554" s="14"/>
      <c r="G554" s="15"/>
      <c r="H554" s="81" t="s">
        <v>59</v>
      </c>
      <c r="I554" s="752"/>
      <c r="J554" s="749"/>
      <c r="K554" s="419">
        <f>1</f>
        <v>1</v>
      </c>
    </row>
    <row r="555" spans="2:11" ht="18" customHeight="1" x14ac:dyDescent="0.25">
      <c r="B555" s="285">
        <f t="shared" si="80"/>
        <v>28</v>
      </c>
      <c r="C555" s="120" t="s">
        <v>433</v>
      </c>
      <c r="D555" s="277" t="s">
        <v>435</v>
      </c>
      <c r="E555" s="18"/>
      <c r="F555" s="19"/>
      <c r="G555" s="20"/>
      <c r="H555" s="82" t="s">
        <v>59</v>
      </c>
      <c r="I555" s="752"/>
      <c r="J555" s="749"/>
      <c r="K555" s="282">
        <f t="shared" ref="K555:K592" si="81">K554+1</f>
        <v>2</v>
      </c>
    </row>
    <row r="556" spans="2:11" ht="18" customHeight="1" x14ac:dyDescent="0.25">
      <c r="B556" s="285">
        <f t="shared" si="80"/>
        <v>29</v>
      </c>
      <c r="C556" s="120" t="s">
        <v>433</v>
      </c>
      <c r="D556" s="277" t="s">
        <v>436</v>
      </c>
      <c r="E556" s="18"/>
      <c r="F556" s="19"/>
      <c r="G556" s="20"/>
      <c r="H556" s="82" t="s">
        <v>59</v>
      </c>
      <c r="I556" s="752"/>
      <c r="J556" s="749"/>
      <c r="K556" s="282">
        <f t="shared" si="81"/>
        <v>3</v>
      </c>
    </row>
    <row r="557" spans="2:11" ht="18" customHeight="1" x14ac:dyDescent="0.25">
      <c r="B557" s="285">
        <f t="shared" si="80"/>
        <v>30</v>
      </c>
      <c r="C557" s="120" t="s">
        <v>433</v>
      </c>
      <c r="D557" s="277" t="s">
        <v>437</v>
      </c>
      <c r="E557" s="18"/>
      <c r="F557" s="19"/>
      <c r="G557" s="20"/>
      <c r="H557" s="82" t="s">
        <v>59</v>
      </c>
      <c r="I557" s="752"/>
      <c r="J557" s="749"/>
      <c r="K557" s="282">
        <f t="shared" si="81"/>
        <v>4</v>
      </c>
    </row>
    <row r="558" spans="2:11" ht="18" customHeight="1" x14ac:dyDescent="0.25">
      <c r="B558" s="285">
        <f t="shared" si="80"/>
        <v>31</v>
      </c>
      <c r="C558" s="120" t="s">
        <v>433</v>
      </c>
      <c r="D558" s="277" t="s">
        <v>438</v>
      </c>
      <c r="E558" s="18"/>
      <c r="F558" s="19"/>
      <c r="G558" s="21"/>
      <c r="H558" s="82" t="s">
        <v>59</v>
      </c>
      <c r="I558" s="752"/>
      <c r="J558" s="749"/>
      <c r="K558" s="282">
        <f t="shared" si="81"/>
        <v>5</v>
      </c>
    </row>
    <row r="559" spans="2:11" ht="18" customHeight="1" x14ac:dyDescent="0.25">
      <c r="B559" s="285">
        <f t="shared" si="80"/>
        <v>32</v>
      </c>
      <c r="C559" s="120" t="s">
        <v>433</v>
      </c>
      <c r="D559" s="277" t="s">
        <v>439</v>
      </c>
      <c r="E559" s="18"/>
      <c r="F559" s="19"/>
      <c r="G559" s="21"/>
      <c r="H559" s="82" t="s">
        <v>59</v>
      </c>
      <c r="I559" s="752"/>
      <c r="J559" s="749"/>
      <c r="K559" s="282">
        <f t="shared" si="81"/>
        <v>6</v>
      </c>
    </row>
    <row r="560" spans="2:11" ht="18" customHeight="1" x14ac:dyDescent="0.25">
      <c r="B560" s="285">
        <f t="shared" si="80"/>
        <v>33</v>
      </c>
      <c r="C560" s="120" t="s">
        <v>433</v>
      </c>
      <c r="D560" s="277" t="s">
        <v>440</v>
      </c>
      <c r="E560" s="18"/>
      <c r="F560" s="19"/>
      <c r="G560" s="20"/>
      <c r="H560" s="82" t="s">
        <v>59</v>
      </c>
      <c r="I560" s="752"/>
      <c r="J560" s="749"/>
      <c r="K560" s="282">
        <f t="shared" si="81"/>
        <v>7</v>
      </c>
    </row>
    <row r="561" spans="2:11" ht="18" customHeight="1" x14ac:dyDescent="0.25">
      <c r="B561" s="285">
        <f t="shared" si="80"/>
        <v>34</v>
      </c>
      <c r="C561" s="397" t="s">
        <v>433</v>
      </c>
      <c r="D561" s="277" t="s">
        <v>656</v>
      </c>
      <c r="E561" s="176"/>
      <c r="F561" s="160"/>
      <c r="G561" s="259"/>
      <c r="H561" s="82" t="s">
        <v>59</v>
      </c>
      <c r="I561" s="752"/>
      <c r="J561" s="749"/>
      <c r="K561" s="282">
        <f t="shared" si="81"/>
        <v>8</v>
      </c>
    </row>
    <row r="562" spans="2:11" ht="18" customHeight="1" x14ac:dyDescent="0.25">
      <c r="B562" s="285">
        <f t="shared" si="80"/>
        <v>35</v>
      </c>
      <c r="C562" s="120" t="s">
        <v>433</v>
      </c>
      <c r="D562" s="277" t="s">
        <v>441</v>
      </c>
      <c r="E562" s="18"/>
      <c r="F562" s="19"/>
      <c r="G562" s="20"/>
      <c r="H562" s="82" t="s">
        <v>59</v>
      </c>
      <c r="I562" s="752"/>
      <c r="J562" s="749"/>
      <c r="K562" s="282">
        <f t="shared" si="81"/>
        <v>9</v>
      </c>
    </row>
    <row r="563" spans="2:11" ht="18" customHeight="1" x14ac:dyDescent="0.25">
      <c r="B563" s="285">
        <f t="shared" si="80"/>
        <v>36</v>
      </c>
      <c r="C563" s="120" t="s">
        <v>433</v>
      </c>
      <c r="D563" s="277" t="s">
        <v>442</v>
      </c>
      <c r="E563" s="18"/>
      <c r="F563" s="19"/>
      <c r="G563" s="20"/>
      <c r="H563" s="82" t="s">
        <v>59</v>
      </c>
      <c r="I563" s="752"/>
      <c r="J563" s="749"/>
      <c r="K563" s="282">
        <f t="shared" si="81"/>
        <v>10</v>
      </c>
    </row>
    <row r="564" spans="2:11" ht="18" customHeight="1" x14ac:dyDescent="0.25">
      <c r="B564" s="285">
        <f t="shared" si="80"/>
        <v>37</v>
      </c>
      <c r="C564" s="397" t="s">
        <v>433</v>
      </c>
      <c r="D564" s="277" t="s">
        <v>657</v>
      </c>
      <c r="E564" s="176"/>
      <c r="F564" s="160"/>
      <c r="G564" s="259"/>
      <c r="H564" s="82" t="s">
        <v>59</v>
      </c>
      <c r="I564" s="752"/>
      <c r="J564" s="749"/>
      <c r="K564" s="282">
        <f t="shared" si="81"/>
        <v>11</v>
      </c>
    </row>
    <row r="565" spans="2:11" ht="18" customHeight="1" x14ac:dyDescent="0.25">
      <c r="B565" s="285">
        <f t="shared" si="80"/>
        <v>38</v>
      </c>
      <c r="C565" s="120" t="s">
        <v>433</v>
      </c>
      <c r="D565" s="277" t="s">
        <v>443</v>
      </c>
      <c r="E565" s="18"/>
      <c r="F565" s="19"/>
      <c r="G565" s="20"/>
      <c r="H565" s="82" t="s">
        <v>59</v>
      </c>
      <c r="I565" s="752"/>
      <c r="J565" s="749"/>
      <c r="K565" s="282">
        <f t="shared" si="81"/>
        <v>12</v>
      </c>
    </row>
    <row r="566" spans="2:11" ht="18" customHeight="1" x14ac:dyDescent="0.25">
      <c r="B566" s="285">
        <f t="shared" si="80"/>
        <v>39</v>
      </c>
      <c r="C566" s="120" t="s">
        <v>433</v>
      </c>
      <c r="D566" s="277" t="s">
        <v>444</v>
      </c>
      <c r="E566" s="18"/>
      <c r="F566" s="19"/>
      <c r="G566" s="20"/>
      <c r="H566" s="82" t="s">
        <v>59</v>
      </c>
      <c r="I566" s="752"/>
      <c r="J566" s="749"/>
      <c r="K566" s="282">
        <f t="shared" si="81"/>
        <v>13</v>
      </c>
    </row>
    <row r="567" spans="2:11" ht="18" customHeight="1" x14ac:dyDescent="0.25">
      <c r="B567" s="285">
        <f t="shared" si="80"/>
        <v>40</v>
      </c>
      <c r="C567" s="397" t="s">
        <v>433</v>
      </c>
      <c r="D567" s="277" t="s">
        <v>658</v>
      </c>
      <c r="E567" s="176"/>
      <c r="F567" s="160"/>
      <c r="G567" s="259"/>
      <c r="H567" s="82" t="s">
        <v>59</v>
      </c>
      <c r="I567" s="752"/>
      <c r="J567" s="749"/>
      <c r="K567" s="282">
        <f t="shared" si="81"/>
        <v>14</v>
      </c>
    </row>
    <row r="568" spans="2:11" ht="18" customHeight="1" x14ac:dyDescent="0.25">
      <c r="B568" s="285">
        <f t="shared" si="80"/>
        <v>41</v>
      </c>
      <c r="C568" s="120" t="s">
        <v>433</v>
      </c>
      <c r="D568" s="277" t="s">
        <v>445</v>
      </c>
      <c r="E568" s="18"/>
      <c r="F568" s="19"/>
      <c r="G568" s="20"/>
      <c r="H568" s="82" t="s">
        <v>59</v>
      </c>
      <c r="I568" s="752"/>
      <c r="J568" s="749"/>
      <c r="K568" s="282">
        <f t="shared" si="81"/>
        <v>15</v>
      </c>
    </row>
    <row r="569" spans="2:11" ht="18" customHeight="1" x14ac:dyDescent="0.25">
      <c r="B569" s="285">
        <f t="shared" si="80"/>
        <v>42</v>
      </c>
      <c r="C569" s="120" t="s">
        <v>433</v>
      </c>
      <c r="D569" s="277" t="s">
        <v>446</v>
      </c>
      <c r="E569" s="18"/>
      <c r="F569" s="19"/>
      <c r="G569" s="20"/>
      <c r="H569" s="82" t="s">
        <v>59</v>
      </c>
      <c r="I569" s="752"/>
      <c r="J569" s="749"/>
      <c r="K569" s="282">
        <f t="shared" si="81"/>
        <v>16</v>
      </c>
    </row>
    <row r="570" spans="2:11" ht="18" customHeight="1" x14ac:dyDescent="0.25">
      <c r="B570" s="285">
        <f t="shared" si="80"/>
        <v>43</v>
      </c>
      <c r="C570" s="397" t="s">
        <v>433</v>
      </c>
      <c r="D570" s="277" t="s">
        <v>659</v>
      </c>
      <c r="E570" s="176"/>
      <c r="F570" s="160"/>
      <c r="G570" s="259"/>
      <c r="H570" s="82" t="s">
        <v>59</v>
      </c>
      <c r="I570" s="752"/>
      <c r="J570" s="749"/>
      <c r="K570" s="282">
        <f t="shared" si="81"/>
        <v>17</v>
      </c>
    </row>
    <row r="571" spans="2:11" ht="18" customHeight="1" x14ac:dyDescent="0.25">
      <c r="B571" s="285">
        <f t="shared" si="80"/>
        <v>44</v>
      </c>
      <c r="C571" s="120" t="s">
        <v>433</v>
      </c>
      <c r="D571" s="277" t="s">
        <v>447</v>
      </c>
      <c r="E571" s="18"/>
      <c r="F571" s="19"/>
      <c r="G571" s="20"/>
      <c r="H571" s="82" t="s">
        <v>59</v>
      </c>
      <c r="I571" s="752"/>
      <c r="J571" s="749"/>
      <c r="K571" s="282">
        <f t="shared" si="81"/>
        <v>18</v>
      </c>
    </row>
    <row r="572" spans="2:11" ht="18" customHeight="1" x14ac:dyDescent="0.25">
      <c r="B572" s="285">
        <f t="shared" si="80"/>
        <v>45</v>
      </c>
      <c r="C572" s="120" t="s">
        <v>433</v>
      </c>
      <c r="D572" s="277" t="s">
        <v>448</v>
      </c>
      <c r="E572" s="18"/>
      <c r="F572" s="19"/>
      <c r="G572" s="20"/>
      <c r="H572" s="82" t="s">
        <v>59</v>
      </c>
      <c r="I572" s="752"/>
      <c r="J572" s="749"/>
      <c r="K572" s="282">
        <f t="shared" si="81"/>
        <v>19</v>
      </c>
    </row>
    <row r="573" spans="2:11" ht="18" customHeight="1" x14ac:dyDescent="0.25">
      <c r="B573" s="285">
        <f t="shared" si="80"/>
        <v>46</v>
      </c>
      <c r="C573" s="120" t="s">
        <v>433</v>
      </c>
      <c r="D573" s="277" t="s">
        <v>449</v>
      </c>
      <c r="E573" s="25"/>
      <c r="F573" s="28"/>
      <c r="G573" s="20"/>
      <c r="H573" s="82" t="s">
        <v>59</v>
      </c>
      <c r="I573" s="752"/>
      <c r="J573" s="749"/>
      <c r="K573" s="282">
        <f t="shared" si="81"/>
        <v>20</v>
      </c>
    </row>
    <row r="574" spans="2:11" ht="18" customHeight="1" x14ac:dyDescent="0.25">
      <c r="B574" s="285">
        <f t="shared" si="80"/>
        <v>47</v>
      </c>
      <c r="C574" s="120" t="s">
        <v>433</v>
      </c>
      <c r="D574" s="277" t="s">
        <v>450</v>
      </c>
      <c r="E574" s="25"/>
      <c r="F574" s="28"/>
      <c r="G574" s="20"/>
      <c r="H574" s="82" t="s">
        <v>59</v>
      </c>
      <c r="I574" s="752"/>
      <c r="J574" s="749"/>
      <c r="K574" s="282">
        <f t="shared" si="81"/>
        <v>21</v>
      </c>
    </row>
    <row r="575" spans="2:11" ht="18" customHeight="1" x14ac:dyDescent="0.25">
      <c r="B575" s="285">
        <f t="shared" si="80"/>
        <v>48</v>
      </c>
      <c r="C575" s="120" t="s">
        <v>433</v>
      </c>
      <c r="D575" s="277" t="s">
        <v>451</v>
      </c>
      <c r="E575" s="25"/>
      <c r="F575" s="28"/>
      <c r="G575" s="20"/>
      <c r="H575" s="82" t="s">
        <v>59</v>
      </c>
      <c r="I575" s="752"/>
      <c r="J575" s="749"/>
      <c r="K575" s="282">
        <f t="shared" si="81"/>
        <v>22</v>
      </c>
    </row>
    <row r="576" spans="2:11" ht="18" customHeight="1" x14ac:dyDescent="0.25">
      <c r="B576" s="285">
        <f t="shared" si="80"/>
        <v>49</v>
      </c>
      <c r="C576" s="120" t="s">
        <v>433</v>
      </c>
      <c r="D576" s="277" t="s">
        <v>452</v>
      </c>
      <c r="E576" s="25"/>
      <c r="F576" s="28"/>
      <c r="G576" s="20"/>
      <c r="H576" s="82" t="s">
        <v>58</v>
      </c>
      <c r="I576" s="752"/>
      <c r="J576" s="749"/>
      <c r="K576" s="282">
        <f t="shared" si="81"/>
        <v>23</v>
      </c>
    </row>
    <row r="577" spans="2:11" ht="18" customHeight="1" thickBot="1" x14ac:dyDescent="0.3">
      <c r="B577" s="300">
        <f t="shared" si="80"/>
        <v>50</v>
      </c>
      <c r="C577" s="121" t="s">
        <v>433</v>
      </c>
      <c r="D577" s="628" t="s">
        <v>453</v>
      </c>
      <c r="E577" s="251"/>
      <c r="F577" s="26"/>
      <c r="G577" s="27"/>
      <c r="H577" s="629" t="s">
        <v>191</v>
      </c>
      <c r="I577" s="752"/>
      <c r="J577" s="749"/>
      <c r="K577" s="282">
        <f t="shared" si="81"/>
        <v>24</v>
      </c>
    </row>
    <row r="578" spans="2:11" ht="18" customHeight="1" x14ac:dyDescent="0.25">
      <c r="B578" s="287">
        <f t="shared" si="80"/>
        <v>51</v>
      </c>
      <c r="C578" s="396" t="s">
        <v>401</v>
      </c>
      <c r="D578" s="533" t="s">
        <v>393</v>
      </c>
      <c r="E578" s="630"/>
      <c r="F578" s="631"/>
      <c r="G578" s="327"/>
      <c r="H578" s="632" t="s">
        <v>41</v>
      </c>
      <c r="I578" s="753" t="s">
        <v>34</v>
      </c>
      <c r="J578" s="754" t="s">
        <v>35</v>
      </c>
      <c r="K578" s="419">
        <f>1</f>
        <v>1</v>
      </c>
    </row>
    <row r="579" spans="2:11" ht="18" customHeight="1" x14ac:dyDescent="0.25">
      <c r="B579" s="285">
        <f t="shared" si="80"/>
        <v>52</v>
      </c>
      <c r="C579" s="397" t="s">
        <v>401</v>
      </c>
      <c r="D579" s="298" t="s">
        <v>400</v>
      </c>
      <c r="E579" s="225"/>
      <c r="F579" s="19"/>
      <c r="G579" s="19"/>
      <c r="H579" s="345" t="s">
        <v>41</v>
      </c>
      <c r="I579" s="755" t="s">
        <v>34</v>
      </c>
      <c r="J579" s="739" t="s">
        <v>117</v>
      </c>
      <c r="K579" s="282">
        <f t="shared" si="81"/>
        <v>2</v>
      </c>
    </row>
    <row r="580" spans="2:11" ht="18" customHeight="1" x14ac:dyDescent="0.25">
      <c r="B580" s="285">
        <f t="shared" si="80"/>
        <v>53</v>
      </c>
      <c r="C580" s="397" t="s">
        <v>401</v>
      </c>
      <c r="D580" s="413" t="s">
        <v>395</v>
      </c>
      <c r="E580" s="251"/>
      <c r="F580" s="26"/>
      <c r="G580" s="96"/>
      <c r="H580" s="412" t="s">
        <v>41</v>
      </c>
      <c r="I580" s="756" t="s">
        <v>35</v>
      </c>
      <c r="J580" s="757" t="s">
        <v>12</v>
      </c>
      <c r="K580" s="282">
        <f t="shared" si="81"/>
        <v>3</v>
      </c>
    </row>
    <row r="581" spans="2:11" ht="18" customHeight="1" x14ac:dyDescent="0.25">
      <c r="B581" s="285">
        <f t="shared" si="80"/>
        <v>54</v>
      </c>
      <c r="C581" s="397" t="s">
        <v>401</v>
      </c>
      <c r="D581" s="298" t="s">
        <v>396</v>
      </c>
      <c r="E581" s="228"/>
      <c r="F581" s="151"/>
      <c r="G581" s="274"/>
      <c r="H581" s="345" t="s">
        <v>41</v>
      </c>
      <c r="I581" s="755" t="s">
        <v>34</v>
      </c>
      <c r="J581" s="739" t="s">
        <v>117</v>
      </c>
      <c r="K581" s="282">
        <f t="shared" si="81"/>
        <v>4</v>
      </c>
    </row>
    <row r="582" spans="2:11" ht="18" customHeight="1" x14ac:dyDescent="0.25">
      <c r="B582" s="285">
        <f t="shared" si="80"/>
        <v>55</v>
      </c>
      <c r="C582" s="397" t="s">
        <v>401</v>
      </c>
      <c r="D582" s="298" t="s">
        <v>392</v>
      </c>
      <c r="E582" s="25"/>
      <c r="F582" s="28"/>
      <c r="G582" s="268"/>
      <c r="H582" s="345" t="s">
        <v>41</v>
      </c>
      <c r="I582" s="755" t="s">
        <v>34</v>
      </c>
      <c r="J582" s="739" t="s">
        <v>117</v>
      </c>
      <c r="K582" s="282">
        <f t="shared" si="81"/>
        <v>5</v>
      </c>
    </row>
    <row r="583" spans="2:11" ht="18" customHeight="1" x14ac:dyDescent="0.25">
      <c r="B583" s="285">
        <f t="shared" si="80"/>
        <v>56</v>
      </c>
      <c r="C583" s="397" t="s">
        <v>401</v>
      </c>
      <c r="D583" s="413" t="s">
        <v>397</v>
      </c>
      <c r="E583" s="252"/>
      <c r="F583" s="253"/>
      <c r="G583" s="254"/>
      <c r="H583" s="412" t="s">
        <v>41</v>
      </c>
      <c r="I583" s="748" t="s">
        <v>33</v>
      </c>
      <c r="J583" s="758" t="s">
        <v>38</v>
      </c>
      <c r="K583" s="282">
        <f t="shared" si="81"/>
        <v>6</v>
      </c>
    </row>
    <row r="584" spans="2:11" ht="18" customHeight="1" x14ac:dyDescent="0.25">
      <c r="B584" s="285">
        <f t="shared" si="80"/>
        <v>57</v>
      </c>
      <c r="C584" s="397" t="s">
        <v>401</v>
      </c>
      <c r="D584" s="298" t="s">
        <v>394</v>
      </c>
      <c r="E584" s="25"/>
      <c r="F584" s="28"/>
      <c r="G584" s="268"/>
      <c r="H584" s="345" t="s">
        <v>41</v>
      </c>
      <c r="I584" s="759" t="s">
        <v>117</v>
      </c>
      <c r="J584" s="760" t="s">
        <v>35</v>
      </c>
      <c r="K584" s="282">
        <f t="shared" si="81"/>
        <v>7</v>
      </c>
    </row>
    <row r="585" spans="2:11" ht="18" customHeight="1" x14ac:dyDescent="0.25">
      <c r="B585" s="285">
        <f t="shared" si="80"/>
        <v>58</v>
      </c>
      <c r="C585" s="397" t="s">
        <v>401</v>
      </c>
      <c r="D585" s="413" t="s">
        <v>391</v>
      </c>
      <c r="E585" s="251"/>
      <c r="F585" s="26"/>
      <c r="G585" s="96"/>
      <c r="H585" s="412" t="s">
        <v>41</v>
      </c>
      <c r="I585" s="761" t="s">
        <v>37</v>
      </c>
      <c r="J585" s="757" t="s">
        <v>72</v>
      </c>
      <c r="K585" s="282">
        <f t="shared" si="81"/>
        <v>8</v>
      </c>
    </row>
    <row r="586" spans="2:11" ht="18" customHeight="1" x14ac:dyDescent="0.25">
      <c r="B586" s="285">
        <f t="shared" si="80"/>
        <v>59</v>
      </c>
      <c r="C586" s="397" t="s">
        <v>401</v>
      </c>
      <c r="D586" s="298" t="s">
        <v>399</v>
      </c>
      <c r="E586" s="225"/>
      <c r="F586" s="19"/>
      <c r="G586" s="268"/>
      <c r="H586" s="345" t="s">
        <v>41</v>
      </c>
      <c r="I586" s="755" t="s">
        <v>34</v>
      </c>
      <c r="J586" s="737" t="s">
        <v>12</v>
      </c>
      <c r="K586" s="282">
        <f t="shared" si="81"/>
        <v>9</v>
      </c>
    </row>
    <row r="587" spans="2:11" ht="18" customHeight="1" x14ac:dyDescent="0.25">
      <c r="B587" s="285">
        <f t="shared" si="80"/>
        <v>60</v>
      </c>
      <c r="C587" s="397" t="s">
        <v>401</v>
      </c>
      <c r="D587" s="298" t="s">
        <v>389</v>
      </c>
      <c r="E587" s="225"/>
      <c r="F587" s="19"/>
      <c r="G587" s="268"/>
      <c r="H587" s="345" t="s">
        <v>117</v>
      </c>
      <c r="I587" s="762" t="s">
        <v>94</v>
      </c>
      <c r="J587" s="743" t="s">
        <v>33</v>
      </c>
      <c r="K587" s="282">
        <f t="shared" si="81"/>
        <v>10</v>
      </c>
    </row>
    <row r="588" spans="2:11" ht="18" customHeight="1" x14ac:dyDescent="0.25">
      <c r="B588" s="285">
        <f t="shared" si="80"/>
        <v>61</v>
      </c>
      <c r="C588" s="397" t="s">
        <v>401</v>
      </c>
      <c r="D588" s="298" t="s">
        <v>390</v>
      </c>
      <c r="E588" s="25"/>
      <c r="F588" s="28"/>
      <c r="G588" s="268"/>
      <c r="H588" s="345" t="s">
        <v>41</v>
      </c>
      <c r="I588" s="755" t="s">
        <v>34</v>
      </c>
      <c r="J588" s="739" t="s">
        <v>117</v>
      </c>
      <c r="K588" s="282">
        <f t="shared" si="81"/>
        <v>11</v>
      </c>
    </row>
    <row r="589" spans="2:11" ht="18" customHeight="1" thickBot="1" x14ac:dyDescent="0.3">
      <c r="B589" s="286">
        <f t="shared" si="80"/>
        <v>62</v>
      </c>
      <c r="C589" s="399" t="s">
        <v>401</v>
      </c>
      <c r="D589" s="410" t="s">
        <v>398</v>
      </c>
      <c r="E589" s="230"/>
      <c r="F589" s="154"/>
      <c r="G589" s="154"/>
      <c r="H589" s="346" t="s">
        <v>41</v>
      </c>
      <c r="I589" s="764" t="s">
        <v>34</v>
      </c>
      <c r="J589" s="765" t="s">
        <v>117</v>
      </c>
      <c r="K589" s="282">
        <f t="shared" si="81"/>
        <v>12</v>
      </c>
    </row>
    <row r="590" spans="2:11" ht="15.75" x14ac:dyDescent="0.25">
      <c r="B590" s="287">
        <f t="shared" si="80"/>
        <v>63</v>
      </c>
      <c r="C590" s="396" t="s">
        <v>609</v>
      </c>
      <c r="D590" s="700" t="s">
        <v>610</v>
      </c>
      <c r="E590" s="156"/>
      <c r="F590" s="157"/>
      <c r="G590" s="258"/>
      <c r="H590" s="81" t="s">
        <v>59</v>
      </c>
      <c r="I590" s="753"/>
      <c r="J590" s="766"/>
      <c r="K590" s="419">
        <f>1</f>
        <v>1</v>
      </c>
    </row>
    <row r="591" spans="2:11" ht="15.75" x14ac:dyDescent="0.25">
      <c r="B591" s="285">
        <f t="shared" si="80"/>
        <v>64</v>
      </c>
      <c r="C591" s="397" t="s">
        <v>609</v>
      </c>
      <c r="D591" s="620" t="s">
        <v>611</v>
      </c>
      <c r="E591" s="176"/>
      <c r="F591" s="160"/>
      <c r="G591" s="259"/>
      <c r="H591" s="82" t="s">
        <v>59</v>
      </c>
      <c r="I591" s="752"/>
      <c r="J591" s="749"/>
      <c r="K591" s="282">
        <f t="shared" si="81"/>
        <v>2</v>
      </c>
    </row>
    <row r="592" spans="2:11" ht="16.5" thickBot="1" x14ac:dyDescent="0.3">
      <c r="B592" s="286">
        <f t="shared" si="80"/>
        <v>65</v>
      </c>
      <c r="C592" s="399" t="s">
        <v>609</v>
      </c>
      <c r="D592" s="685" t="s">
        <v>612</v>
      </c>
      <c r="E592" s="173"/>
      <c r="F592" s="375"/>
      <c r="G592" s="502"/>
      <c r="H592" s="83" t="s">
        <v>59</v>
      </c>
      <c r="I592" s="767"/>
      <c r="J592" s="768"/>
      <c r="K592" s="420">
        <f t="shared" si="81"/>
        <v>3</v>
      </c>
    </row>
  </sheetData>
  <hyperlinks>
    <hyperlink ref="D84" r:id="rId1" display="https://tso.nmetau.edu.ua/index.php?page=4&amp;p2=100&amp;id=99751&amp;close=yes"/>
    <hyperlink ref="D86" r:id="rId2" display="https://tso.nmetau.edu.ua/index.php?page=4&amp;p2=100&amp;id=103923&amp;close=yes"/>
    <hyperlink ref="D87" r:id="rId3" display="https://tso.nmetau.edu.ua/index.php?page=4&amp;p2=100&amp;id=103924&amp;close=yes"/>
    <hyperlink ref="C86" r:id="rId4" display="https://tso.nmetau.edu.ua/index.php?page=4&amp;p2=101&amp;id=5507"/>
    <hyperlink ref="C87" r:id="rId5" display="https://tso.nmetau.edu.ua/index.php?page=4&amp;p2=101&amp;id=5507"/>
  </hyperlinks>
  <pageMargins left="0.7" right="0.7" top="0.75" bottom="0.75" header="0.3" footer="0.3"/>
  <pageSetup paperSize="9" scale="1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opLeftCell="A81" workbookViewId="0">
      <selection activeCell="M87" sqref="M87"/>
    </sheetView>
  </sheetViews>
  <sheetFormatPr defaultRowHeight="15" x14ac:dyDescent="0.25"/>
  <sheetData>
    <row r="1" spans="2:11" ht="18.75" x14ac:dyDescent="0.3">
      <c r="B1" s="193"/>
      <c r="C1" s="194" t="s">
        <v>11</v>
      </c>
      <c r="D1" s="195"/>
      <c r="E1" s="195"/>
      <c r="F1" s="195"/>
      <c r="G1" s="195"/>
      <c r="H1" s="195"/>
      <c r="I1" s="195"/>
      <c r="J1" s="195"/>
      <c r="K1" s="196"/>
    </row>
    <row r="2" spans="2:11" ht="19.5" thickBot="1" x14ac:dyDescent="0.35">
      <c r="B2" s="197"/>
      <c r="C2" s="9"/>
      <c r="D2" s="9"/>
      <c r="E2" s="9"/>
      <c r="F2" s="37" t="s">
        <v>22</v>
      </c>
      <c r="G2" s="9"/>
      <c r="H2" s="9"/>
      <c r="I2" s="9"/>
      <c r="J2" s="9"/>
      <c r="K2" s="36"/>
    </row>
    <row r="3" spans="2:11" ht="18.75" x14ac:dyDescent="0.3">
      <c r="B3" s="38" t="s">
        <v>0</v>
      </c>
      <c r="C3" s="3"/>
      <c r="D3" s="4"/>
      <c r="E3" s="4"/>
      <c r="F3" s="39" t="s">
        <v>10</v>
      </c>
      <c r="G3" s="4"/>
      <c r="H3" s="4"/>
      <c r="I3" s="4"/>
      <c r="J3" s="71"/>
      <c r="K3" s="75" t="s">
        <v>15</v>
      </c>
    </row>
    <row r="4" spans="2:11" ht="32.25" thickBot="1" x14ac:dyDescent="0.35">
      <c r="B4" s="432" t="s">
        <v>3</v>
      </c>
      <c r="C4" s="72"/>
      <c r="D4" s="73"/>
      <c r="E4" s="73"/>
      <c r="F4" s="73"/>
      <c r="G4" s="73"/>
      <c r="H4" s="73"/>
      <c r="I4" s="73"/>
      <c r="J4" s="74"/>
      <c r="K4" s="76" t="s">
        <v>14</v>
      </c>
    </row>
    <row r="5" spans="2:11" ht="18.75" x14ac:dyDescent="0.3">
      <c r="B5" s="155">
        <f>1</f>
        <v>1</v>
      </c>
      <c r="C5" s="429" t="str">
        <f>'ІІ курс'!C$8</f>
        <v>25/01-Основи фінансової грамотності</v>
      </c>
      <c r="D5" s="430"/>
      <c r="E5" s="430"/>
      <c r="F5" s="430"/>
      <c r="G5" s="430"/>
      <c r="H5" s="430"/>
      <c r="I5" s="430"/>
      <c r="J5" s="431"/>
      <c r="K5" s="155">
        <f>25</f>
        <v>25</v>
      </c>
    </row>
    <row r="6" spans="2:11" ht="18.75" x14ac:dyDescent="0.3">
      <c r="B6" s="60">
        <f t="shared" ref="B6:B13" si="0">B5+1</f>
        <v>2</v>
      </c>
      <c r="C6" s="143" t="str">
        <f>'ІІ курс'!C$7</f>
        <v>05/03-Комп'ютерні мережі: організація локальних і глобальних мереж</v>
      </c>
      <c r="D6" s="279"/>
      <c r="E6" s="279"/>
      <c r="F6" s="279"/>
      <c r="G6" s="279"/>
      <c r="H6" s="279"/>
      <c r="I6" s="279"/>
      <c r="J6" s="280"/>
      <c r="K6" s="155">
        <f>1+4+1</f>
        <v>6</v>
      </c>
    </row>
    <row r="7" spans="2:11" ht="18.75" x14ac:dyDescent="0.3">
      <c r="B7" s="60">
        <f t="shared" si="0"/>
        <v>3</v>
      </c>
      <c r="C7" s="143" t="str">
        <f>'ІІ курс'!C$6</f>
        <v>11/02-Ювелірне литво від минулого до сучасного</v>
      </c>
      <c r="D7" s="279"/>
      <c r="E7" s="279"/>
      <c r="F7" s="279"/>
      <c r="G7" s="279"/>
      <c r="H7" s="279"/>
      <c r="I7" s="279"/>
      <c r="J7" s="280"/>
      <c r="K7" s="155">
        <f>5</f>
        <v>5</v>
      </c>
    </row>
    <row r="8" spans="2:11" ht="18.75" x14ac:dyDescent="0.3">
      <c r="B8" s="60">
        <f t="shared" si="0"/>
        <v>4</v>
      </c>
      <c r="C8" s="143" t="str">
        <f>'ІІ курс'!C$5</f>
        <v>08/01-Теплоенергетика</v>
      </c>
      <c r="D8" s="281"/>
      <c r="E8" s="281"/>
      <c r="F8" s="281"/>
      <c r="G8" s="281"/>
      <c r="H8" s="281"/>
      <c r="I8" s="281"/>
      <c r="J8" s="282"/>
      <c r="K8" s="155">
        <f>0+2</f>
        <v>2</v>
      </c>
    </row>
    <row r="9" spans="2:11" ht="18.75" x14ac:dyDescent="0.3">
      <c r="B9" s="60">
        <f t="shared" si="0"/>
        <v>5</v>
      </c>
      <c r="C9" s="143" t="str">
        <f>'ІІ курс'!C$12</f>
        <v>26/02-Розвиток фізичних якостей засобами легкої атлетики, атлетичної гімнастики та спортивних ігор</v>
      </c>
      <c r="D9" s="279"/>
      <c r="E9" s="279"/>
      <c r="F9" s="279"/>
      <c r="G9" s="279"/>
      <c r="H9" s="279"/>
      <c r="I9" s="279"/>
      <c r="J9" s="280"/>
      <c r="K9" s="60">
        <f>1</f>
        <v>1</v>
      </c>
    </row>
    <row r="10" spans="2:11" ht="18.75" x14ac:dyDescent="0.3">
      <c r="B10" s="60">
        <f t="shared" si="0"/>
        <v>6</v>
      </c>
      <c r="C10" s="429" t="str">
        <f>'ІІ курс'!C$9</f>
        <v>03/02-Зміни клімату: причини, наслідки та прогнозування</v>
      </c>
      <c r="D10" s="430"/>
      <c r="E10" s="430"/>
      <c r="F10" s="430"/>
      <c r="G10" s="430"/>
      <c r="H10" s="430"/>
      <c r="I10" s="430"/>
      <c r="J10" s="431"/>
      <c r="K10" s="486">
        <f>0</f>
        <v>0</v>
      </c>
    </row>
    <row r="11" spans="2:11" ht="18.75" x14ac:dyDescent="0.3">
      <c r="B11" s="60">
        <f t="shared" si="0"/>
        <v>7</v>
      </c>
      <c r="C11" s="143" t="str">
        <f>'ІІ курс'!C$13</f>
        <v>10/02-Основи мови програмування Java</v>
      </c>
      <c r="D11" s="279"/>
      <c r="E11" s="279"/>
      <c r="F11" s="279"/>
      <c r="G11" s="279"/>
      <c r="H11" s="279"/>
      <c r="I11" s="279"/>
      <c r="J11" s="280"/>
      <c r="K11" s="486">
        <f>0</f>
        <v>0</v>
      </c>
    </row>
    <row r="12" spans="2:11" ht="18.75" x14ac:dyDescent="0.3">
      <c r="B12" s="60">
        <f t="shared" si="0"/>
        <v>8</v>
      </c>
      <c r="C12" s="143" t="str">
        <f>'ІІ курс'!C$11</f>
        <v>18/05-Виробництво та постачання металопродукції</v>
      </c>
      <c r="D12" s="279"/>
      <c r="E12" s="279"/>
      <c r="F12" s="279"/>
      <c r="G12" s="279"/>
      <c r="H12" s="279"/>
      <c r="I12" s="279"/>
      <c r="J12" s="280"/>
      <c r="K12" s="486">
        <f>0</f>
        <v>0</v>
      </c>
    </row>
    <row r="13" spans="2:11" ht="19.5" thickBot="1" x14ac:dyDescent="0.35">
      <c r="B13" s="499">
        <f t="shared" si="0"/>
        <v>9</v>
      </c>
      <c r="C13" s="487" t="str">
        <f>'ІІ курс'!C$10</f>
        <v>23/07-Фізична хімія і аналітичний контроль</v>
      </c>
      <c r="D13" s="488"/>
      <c r="E13" s="488"/>
      <c r="F13" s="488"/>
      <c r="G13" s="488"/>
      <c r="H13" s="488"/>
      <c r="I13" s="488"/>
      <c r="J13" s="452"/>
      <c r="K13" s="489">
        <f>0</f>
        <v>0</v>
      </c>
    </row>
    <row r="14" spans="2:11" ht="16.5" thickBot="1" x14ac:dyDescent="0.3">
      <c r="B14" s="440"/>
      <c r="C14" s="441" t="s">
        <v>12</v>
      </c>
      <c r="D14" s="490"/>
      <c r="E14" s="490"/>
      <c r="F14" s="490"/>
      <c r="G14" s="490"/>
      <c r="H14" s="490"/>
      <c r="I14" s="490"/>
      <c r="J14" s="491"/>
      <c r="K14" s="492">
        <f>0+0</f>
        <v>0</v>
      </c>
    </row>
    <row r="15" spans="2:11" ht="19.5" thickBot="1" x14ac:dyDescent="0.35">
      <c r="B15" s="200"/>
      <c r="C15" s="201"/>
      <c r="D15" s="202"/>
      <c r="E15" s="202"/>
      <c r="F15" s="202"/>
      <c r="G15" s="202"/>
      <c r="H15" s="202"/>
      <c r="I15" s="202"/>
      <c r="J15" s="203"/>
      <c r="K15" s="485">
        <f>SUM(K5:K14)</f>
        <v>39</v>
      </c>
    </row>
    <row r="17" spans="2:11" ht="15.75" thickBot="1" x14ac:dyDescent="0.3"/>
    <row r="18" spans="2:11" ht="18.75" x14ac:dyDescent="0.3">
      <c r="B18" s="193"/>
      <c r="C18" s="194" t="s">
        <v>16</v>
      </c>
      <c r="D18" s="195"/>
      <c r="E18" s="195"/>
      <c r="F18" s="195"/>
      <c r="G18" s="195"/>
      <c r="H18" s="195"/>
      <c r="I18" s="195"/>
      <c r="J18" s="195"/>
      <c r="K18" s="196"/>
    </row>
    <row r="19" spans="2:11" ht="19.5" thickBot="1" x14ac:dyDescent="0.35">
      <c r="B19" s="197"/>
      <c r="C19" s="9"/>
      <c r="D19" s="9"/>
      <c r="E19" s="9"/>
      <c r="F19" s="37" t="s">
        <v>22</v>
      </c>
      <c r="G19" s="9"/>
      <c r="H19" s="9"/>
      <c r="I19" s="9"/>
      <c r="J19" s="9"/>
      <c r="K19" s="36"/>
    </row>
    <row r="20" spans="2:11" ht="18.75" x14ac:dyDescent="0.3">
      <c r="B20" s="38" t="s">
        <v>0</v>
      </c>
      <c r="C20" s="3"/>
      <c r="D20" s="4"/>
      <c r="E20" s="4"/>
      <c r="F20" s="39" t="s">
        <v>10</v>
      </c>
      <c r="G20" s="4"/>
      <c r="H20" s="4"/>
      <c r="I20" s="4"/>
      <c r="J20" s="71"/>
      <c r="K20" s="75" t="s">
        <v>15</v>
      </c>
    </row>
    <row r="21" spans="2:11" ht="32.25" thickBot="1" x14ac:dyDescent="0.35">
      <c r="B21" s="432" t="s">
        <v>3</v>
      </c>
      <c r="C21" s="72"/>
      <c r="D21" s="73"/>
      <c r="E21" s="73"/>
      <c r="F21" s="73"/>
      <c r="G21" s="73"/>
      <c r="H21" s="73"/>
      <c r="I21" s="73"/>
      <c r="J21" s="74"/>
      <c r="K21" s="76" t="s">
        <v>14</v>
      </c>
    </row>
    <row r="22" spans="2:11" ht="18.75" x14ac:dyDescent="0.3">
      <c r="B22" s="68">
        <f>1</f>
        <v>1</v>
      </c>
      <c r="C22" s="429" t="str">
        <f>'ІІ курс'!C$5</f>
        <v>08/01-Теплоенергетика</v>
      </c>
      <c r="D22" s="430"/>
      <c r="E22" s="430"/>
      <c r="F22" s="430"/>
      <c r="G22" s="430"/>
      <c r="H22" s="430"/>
      <c r="I22" s="430"/>
      <c r="J22" s="431"/>
      <c r="K22" s="155">
        <f>27</f>
        <v>27</v>
      </c>
    </row>
    <row r="23" spans="2:11" ht="18.75" x14ac:dyDescent="0.3">
      <c r="B23" s="43">
        <f t="shared" ref="B23:B30" si="1">B22+1</f>
        <v>2</v>
      </c>
      <c r="C23" s="143" t="str">
        <f>'ІІ курс'!C$8</f>
        <v>25/01-Основи фінансової грамотності</v>
      </c>
      <c r="D23" s="279"/>
      <c r="E23" s="279"/>
      <c r="F23" s="279"/>
      <c r="G23" s="279"/>
      <c r="H23" s="279"/>
      <c r="I23" s="279"/>
      <c r="J23" s="280"/>
      <c r="K23" s="60">
        <f>32</f>
        <v>32</v>
      </c>
    </row>
    <row r="24" spans="2:11" ht="18.75" x14ac:dyDescent="0.3">
      <c r="B24" s="43">
        <f t="shared" si="1"/>
        <v>3</v>
      </c>
      <c r="C24" s="143" t="str">
        <f>'ІІ курс'!C$13</f>
        <v>10/02-Основи мови програмування Java</v>
      </c>
      <c r="D24" s="279"/>
      <c r="E24" s="279"/>
      <c r="F24" s="279"/>
      <c r="G24" s="279"/>
      <c r="H24" s="279"/>
      <c r="I24" s="279"/>
      <c r="J24" s="280"/>
      <c r="K24" s="155">
        <f>22</f>
        <v>22</v>
      </c>
    </row>
    <row r="25" spans="2:11" ht="18.75" x14ac:dyDescent="0.3">
      <c r="B25" s="43">
        <f t="shared" si="1"/>
        <v>4</v>
      </c>
      <c r="C25" s="143" t="str">
        <f>'ІІ курс'!C$7</f>
        <v>05/03-Комп'ютерні мережі: організація локальних і глобальних мереж</v>
      </c>
      <c r="D25" s="279"/>
      <c r="E25" s="279"/>
      <c r="F25" s="279"/>
      <c r="G25" s="279"/>
      <c r="H25" s="279"/>
      <c r="I25" s="279"/>
      <c r="J25" s="280"/>
      <c r="K25" s="155">
        <f>16</f>
        <v>16</v>
      </c>
    </row>
    <row r="26" spans="2:11" ht="18.75" x14ac:dyDescent="0.3">
      <c r="B26" s="43">
        <f t="shared" si="1"/>
        <v>5</v>
      </c>
      <c r="C26" s="143" t="str">
        <f>'ІІ курс'!C$12</f>
        <v>26/02-Розвиток фізичних якостей засобами легкої атлетики, атлетичної гімнастики та спортивних ігор</v>
      </c>
      <c r="D26" s="279"/>
      <c r="E26" s="279"/>
      <c r="F26" s="279"/>
      <c r="G26" s="279"/>
      <c r="H26" s="279"/>
      <c r="I26" s="279"/>
      <c r="J26" s="280"/>
      <c r="K26" s="60">
        <f>(2+7)</f>
        <v>9</v>
      </c>
    </row>
    <row r="27" spans="2:11" ht="18.75" x14ac:dyDescent="0.3">
      <c r="B27" s="43">
        <f t="shared" si="1"/>
        <v>6</v>
      </c>
      <c r="C27" s="429" t="str">
        <f>'ІІ курс'!C$9</f>
        <v>03/02-Зміни клімату: причини, наслідки та прогнозування</v>
      </c>
      <c r="D27" s="430"/>
      <c r="E27" s="430"/>
      <c r="F27" s="430"/>
      <c r="G27" s="430"/>
      <c r="H27" s="430"/>
      <c r="I27" s="430"/>
      <c r="J27" s="431"/>
      <c r="K27" s="155">
        <f>0+2+1</f>
        <v>3</v>
      </c>
    </row>
    <row r="28" spans="2:11" ht="18.75" x14ac:dyDescent="0.3">
      <c r="B28" s="43">
        <f t="shared" si="1"/>
        <v>7</v>
      </c>
      <c r="C28" s="143" t="str">
        <f>'ІІ курс'!C$11</f>
        <v>18/05-Виробництво та постачання металопродукції</v>
      </c>
      <c r="D28" s="279"/>
      <c r="E28" s="279"/>
      <c r="F28" s="279"/>
      <c r="G28" s="279"/>
      <c r="H28" s="279"/>
      <c r="I28" s="279"/>
      <c r="J28" s="280"/>
      <c r="K28" s="155">
        <f>1</f>
        <v>1</v>
      </c>
    </row>
    <row r="29" spans="2:11" ht="18.75" x14ac:dyDescent="0.3">
      <c r="B29" s="43">
        <f t="shared" si="1"/>
        <v>8</v>
      </c>
      <c r="C29" s="143" t="str">
        <f>'ІІ курс'!C$6</f>
        <v>11/02-Ювелірне литво від минулого до сучасного</v>
      </c>
      <c r="D29" s="279"/>
      <c r="E29" s="279"/>
      <c r="F29" s="279"/>
      <c r="G29" s="279"/>
      <c r="H29" s="279"/>
      <c r="I29" s="279"/>
      <c r="J29" s="280"/>
      <c r="K29" s="486">
        <f>0</f>
        <v>0</v>
      </c>
    </row>
    <row r="30" spans="2:11" ht="19.5" thickBot="1" x14ac:dyDescent="0.35">
      <c r="B30" s="350">
        <f t="shared" si="1"/>
        <v>9</v>
      </c>
      <c r="C30" s="487" t="str">
        <f>'ІІ курс'!C$10</f>
        <v>23/07-Фізична хімія і аналітичний контроль</v>
      </c>
      <c r="D30" s="488"/>
      <c r="E30" s="488"/>
      <c r="F30" s="488"/>
      <c r="G30" s="488"/>
      <c r="H30" s="488"/>
      <c r="I30" s="488"/>
      <c r="J30" s="452"/>
      <c r="K30" s="486">
        <f>0</f>
        <v>0</v>
      </c>
    </row>
    <row r="31" spans="2:11" ht="16.5" thickBot="1" x14ac:dyDescent="0.3">
      <c r="B31" s="440"/>
      <c r="C31" s="441" t="s">
        <v>12</v>
      </c>
      <c r="D31" s="490"/>
      <c r="E31" s="490"/>
      <c r="F31" s="490"/>
      <c r="G31" s="490"/>
      <c r="H31" s="490"/>
      <c r="I31" s="490"/>
      <c r="J31" s="491"/>
      <c r="K31" s="492">
        <f>0</f>
        <v>0</v>
      </c>
    </row>
    <row r="32" spans="2:11" ht="19.5" thickBot="1" x14ac:dyDescent="0.35">
      <c r="B32" s="200"/>
      <c r="C32" s="201"/>
      <c r="D32" s="202"/>
      <c r="E32" s="202"/>
      <c r="F32" s="202"/>
      <c r="G32" s="202"/>
      <c r="H32" s="202"/>
      <c r="I32" s="202"/>
      <c r="J32" s="203"/>
      <c r="K32" s="485">
        <f>SUM(K22:K31)</f>
        <v>110</v>
      </c>
    </row>
    <row r="34" spans="2:11" ht="15.75" thickBot="1" x14ac:dyDescent="0.3"/>
    <row r="35" spans="2:11" ht="18.75" x14ac:dyDescent="0.3">
      <c r="B35" s="193"/>
      <c r="C35" s="194" t="s">
        <v>17</v>
      </c>
      <c r="D35" s="195"/>
      <c r="E35" s="195"/>
      <c r="F35" s="195"/>
      <c r="G35" s="195"/>
      <c r="H35" s="195"/>
      <c r="I35" s="195"/>
      <c r="J35" s="195"/>
      <c r="K35" s="196"/>
    </row>
    <row r="36" spans="2:11" ht="19.5" thickBot="1" x14ac:dyDescent="0.35">
      <c r="B36" s="197"/>
      <c r="C36" s="9"/>
      <c r="D36" s="9"/>
      <c r="E36" s="9"/>
      <c r="F36" s="37" t="s">
        <v>22</v>
      </c>
      <c r="G36" s="9"/>
      <c r="H36" s="9"/>
      <c r="I36" s="9"/>
      <c r="J36" s="9"/>
      <c r="K36" s="36"/>
    </row>
    <row r="37" spans="2:11" ht="18.75" x14ac:dyDescent="0.3">
      <c r="B37" s="38" t="s">
        <v>0</v>
      </c>
      <c r="C37" s="3"/>
      <c r="D37" s="4"/>
      <c r="E37" s="4"/>
      <c r="F37" s="39" t="s">
        <v>10</v>
      </c>
      <c r="G37" s="4"/>
      <c r="H37" s="4"/>
      <c r="I37" s="4"/>
      <c r="J37" s="71"/>
      <c r="K37" s="75" t="s">
        <v>15</v>
      </c>
    </row>
    <row r="38" spans="2:11" ht="32.25" thickBot="1" x14ac:dyDescent="0.35">
      <c r="B38" s="432" t="s">
        <v>3</v>
      </c>
      <c r="C38" s="72"/>
      <c r="D38" s="73"/>
      <c r="E38" s="73"/>
      <c r="F38" s="73"/>
      <c r="G38" s="73"/>
      <c r="H38" s="73"/>
      <c r="I38" s="73"/>
      <c r="J38" s="74"/>
      <c r="K38" s="76" t="s">
        <v>14</v>
      </c>
    </row>
    <row r="39" spans="2:11" ht="18.75" x14ac:dyDescent="0.3">
      <c r="B39" s="155">
        <f>1</f>
        <v>1</v>
      </c>
      <c r="C39" s="429" t="str">
        <f>'ІІ курс'!C$6</f>
        <v>11/02-Ювелірне литво від минулого до сучасного</v>
      </c>
      <c r="D39" s="430"/>
      <c r="E39" s="430"/>
      <c r="F39" s="430"/>
      <c r="G39" s="430"/>
      <c r="H39" s="430"/>
      <c r="I39" s="430"/>
      <c r="J39" s="431"/>
      <c r="K39" s="155">
        <f>58</f>
        <v>58</v>
      </c>
    </row>
    <row r="40" spans="2:11" ht="18.75" x14ac:dyDescent="0.3">
      <c r="B40" s="60">
        <f t="shared" ref="B40:B47" si="2">B39+1</f>
        <v>2</v>
      </c>
      <c r="C40" s="143" t="str">
        <f>'ІІ курс'!C$5</f>
        <v>08/01-Теплоенергетика</v>
      </c>
      <c r="D40" s="281"/>
      <c r="E40" s="281"/>
      <c r="F40" s="281"/>
      <c r="G40" s="281"/>
      <c r="H40" s="281"/>
      <c r="I40" s="281"/>
      <c r="J40" s="282"/>
      <c r="K40" s="155">
        <f>51</f>
        <v>51</v>
      </c>
    </row>
    <row r="41" spans="2:11" ht="18.75" x14ac:dyDescent="0.3">
      <c r="B41" s="60">
        <f t="shared" si="2"/>
        <v>3</v>
      </c>
      <c r="C41" s="143" t="str">
        <f>'ІІ курс'!C$9</f>
        <v>03/02-Зміни клімату: причини, наслідки та прогнозування</v>
      </c>
      <c r="D41" s="279"/>
      <c r="E41" s="279"/>
      <c r="F41" s="279"/>
      <c r="G41" s="279"/>
      <c r="H41" s="279"/>
      <c r="I41" s="279"/>
      <c r="J41" s="280"/>
      <c r="K41" s="155">
        <f>29</f>
        <v>29</v>
      </c>
    </row>
    <row r="42" spans="2:11" ht="18.75" x14ac:dyDescent="0.3">
      <c r="B42" s="60">
        <f t="shared" si="2"/>
        <v>4</v>
      </c>
      <c r="C42" s="143" t="str">
        <f>'ІІ курс'!C$8</f>
        <v>25/01-Основи фінансової грамотності</v>
      </c>
      <c r="D42" s="281"/>
      <c r="E42" s="281"/>
      <c r="F42" s="281"/>
      <c r="G42" s="281"/>
      <c r="H42" s="281"/>
      <c r="I42" s="281"/>
      <c r="J42" s="282"/>
      <c r="K42" s="60">
        <f>3</f>
        <v>3</v>
      </c>
    </row>
    <row r="43" spans="2:11" ht="18.75" x14ac:dyDescent="0.3">
      <c r="B43" s="60">
        <f t="shared" si="2"/>
        <v>5</v>
      </c>
      <c r="C43" s="143" t="str">
        <f>'ІІ курс'!C$7</f>
        <v>05/03-Комп'ютерні мережі: організація локальних і глобальних мереж</v>
      </c>
      <c r="D43" s="279"/>
      <c r="E43" s="279"/>
      <c r="F43" s="279"/>
      <c r="G43" s="279"/>
      <c r="H43" s="279"/>
      <c r="I43" s="279"/>
      <c r="J43" s="280"/>
      <c r="K43" s="155">
        <f>2</f>
        <v>2</v>
      </c>
    </row>
    <row r="44" spans="2:11" ht="18.75" x14ac:dyDescent="0.3">
      <c r="B44" s="60">
        <f t="shared" si="2"/>
        <v>6</v>
      </c>
      <c r="C44" s="143" t="str">
        <f>'ІІ курс'!C$13</f>
        <v>10/02-Основи мови програмування Java</v>
      </c>
      <c r="D44" s="279"/>
      <c r="E44" s="279"/>
      <c r="F44" s="279"/>
      <c r="G44" s="279"/>
      <c r="H44" s="279"/>
      <c r="I44" s="279"/>
      <c r="J44" s="280"/>
      <c r="K44" s="155">
        <f>1</f>
        <v>1</v>
      </c>
    </row>
    <row r="45" spans="2:11" ht="18.75" x14ac:dyDescent="0.3">
      <c r="B45" s="60">
        <f t="shared" si="2"/>
        <v>7</v>
      </c>
      <c r="C45" s="143" t="str">
        <f>'ІІ курс'!C$11</f>
        <v>18/05-Виробництво та постачання металопродукції</v>
      </c>
      <c r="D45" s="279"/>
      <c r="E45" s="279"/>
      <c r="F45" s="279"/>
      <c r="G45" s="279"/>
      <c r="H45" s="279"/>
      <c r="I45" s="279"/>
      <c r="J45" s="280"/>
      <c r="K45" s="486">
        <f>0</f>
        <v>0</v>
      </c>
    </row>
    <row r="46" spans="2:11" ht="18.75" x14ac:dyDescent="0.3">
      <c r="B46" s="60">
        <f t="shared" si="2"/>
        <v>8</v>
      </c>
      <c r="C46" s="143" t="str">
        <f>'ІІ курс'!C$10</f>
        <v>23/07-Фізична хімія і аналітичний контроль</v>
      </c>
      <c r="D46" s="281"/>
      <c r="E46" s="281"/>
      <c r="F46" s="281"/>
      <c r="G46" s="281"/>
      <c r="H46" s="281"/>
      <c r="I46" s="281"/>
      <c r="J46" s="282"/>
      <c r="K46" s="486">
        <f>1</f>
        <v>1</v>
      </c>
    </row>
    <row r="47" spans="2:11" ht="19.5" thickBot="1" x14ac:dyDescent="0.35">
      <c r="B47" s="60">
        <f t="shared" si="2"/>
        <v>9</v>
      </c>
      <c r="C47" s="422" t="str">
        <f>'ІІ курс'!C$12</f>
        <v>26/02-Розвиток фізичних якостей засобами легкої атлетики, атлетичної гімнастики та спортивних ігор</v>
      </c>
      <c r="D47" s="423"/>
      <c r="E47" s="423"/>
      <c r="F47" s="423"/>
      <c r="G47" s="423"/>
      <c r="H47" s="423"/>
      <c r="I47" s="423"/>
      <c r="J47" s="424"/>
      <c r="K47" s="237">
        <f>0</f>
        <v>0</v>
      </c>
    </row>
    <row r="48" spans="2:11" ht="16.5" thickBot="1" x14ac:dyDescent="0.3">
      <c r="B48" s="440"/>
      <c r="C48" s="441" t="s">
        <v>12</v>
      </c>
      <c r="D48" s="490"/>
      <c r="E48" s="490"/>
      <c r="F48" s="490"/>
      <c r="G48" s="490"/>
      <c r="H48" s="490"/>
      <c r="I48" s="490"/>
      <c r="J48" s="491"/>
      <c r="K48" s="492">
        <f>0</f>
        <v>0</v>
      </c>
    </row>
    <row r="49" spans="2:11" ht="19.5" thickBot="1" x14ac:dyDescent="0.35">
      <c r="B49" s="200"/>
      <c r="C49" s="201"/>
      <c r="D49" s="202"/>
      <c r="E49" s="202"/>
      <c r="F49" s="202"/>
      <c r="G49" s="202"/>
      <c r="H49" s="202"/>
      <c r="I49" s="202"/>
      <c r="J49" s="203"/>
      <c r="K49" s="485">
        <f>SUM(K39:K48)</f>
        <v>145</v>
      </c>
    </row>
    <row r="51" spans="2:11" ht="15.75" thickBot="1" x14ac:dyDescent="0.3"/>
    <row r="52" spans="2:11" ht="18.75" x14ac:dyDescent="0.3">
      <c r="B52" s="193"/>
      <c r="C52" s="194" t="s">
        <v>19</v>
      </c>
      <c r="D52" s="195"/>
      <c r="E52" s="195"/>
      <c r="F52" s="195"/>
      <c r="G52" s="195"/>
      <c r="H52" s="195"/>
      <c r="I52" s="195"/>
      <c r="J52" s="195"/>
      <c r="K52" s="196"/>
    </row>
    <row r="53" spans="2:11" ht="19.5" thickBot="1" x14ac:dyDescent="0.35">
      <c r="B53" s="197"/>
      <c r="C53" s="9"/>
      <c r="D53" s="9"/>
      <c r="E53" s="9"/>
      <c r="F53" s="37" t="s">
        <v>22</v>
      </c>
      <c r="G53" s="9"/>
      <c r="H53" s="9"/>
      <c r="I53" s="9"/>
      <c r="J53" s="9"/>
      <c r="K53" s="36"/>
    </row>
    <row r="54" spans="2:11" ht="18.75" x14ac:dyDescent="0.3">
      <c r="B54" s="38" t="s">
        <v>0</v>
      </c>
      <c r="C54" s="3"/>
      <c r="D54" s="4"/>
      <c r="E54" s="4"/>
      <c r="F54" s="39" t="s">
        <v>10</v>
      </c>
      <c r="G54" s="4"/>
      <c r="H54" s="4"/>
      <c r="I54" s="4"/>
      <c r="J54" s="71"/>
      <c r="K54" s="75" t="s">
        <v>15</v>
      </c>
    </row>
    <row r="55" spans="2:11" ht="32.25" thickBot="1" x14ac:dyDescent="0.35">
      <c r="B55" s="432" t="s">
        <v>3</v>
      </c>
      <c r="C55" s="72"/>
      <c r="D55" s="73"/>
      <c r="E55" s="73"/>
      <c r="F55" s="73"/>
      <c r="G55" s="73"/>
      <c r="H55" s="73"/>
      <c r="I55" s="73"/>
      <c r="J55" s="74"/>
      <c r="K55" s="76" t="s">
        <v>14</v>
      </c>
    </row>
    <row r="56" spans="2:11" ht="18.75" x14ac:dyDescent="0.3">
      <c r="B56" s="155">
        <f>1</f>
        <v>1</v>
      </c>
      <c r="C56" s="429" t="str">
        <f>'ІІ курс'!C$10</f>
        <v>23/07-Фізична хімія і аналітичний контроль</v>
      </c>
      <c r="D56" s="525"/>
      <c r="E56" s="525"/>
      <c r="F56" s="525"/>
      <c r="G56" s="525"/>
      <c r="H56" s="525"/>
      <c r="I56" s="525"/>
      <c r="J56" s="457"/>
      <c r="K56" s="155">
        <f>43</f>
        <v>43</v>
      </c>
    </row>
    <row r="57" spans="2:11" ht="18.75" x14ac:dyDescent="0.3">
      <c r="B57" s="60">
        <f t="shared" ref="B57:B64" si="3">B56+1</f>
        <v>2</v>
      </c>
      <c r="C57" s="143" t="str">
        <f>'ІІ курс'!C$5</f>
        <v>08/01-Теплоенергетика</v>
      </c>
      <c r="D57" s="281"/>
      <c r="E57" s="281"/>
      <c r="F57" s="281"/>
      <c r="G57" s="281"/>
      <c r="H57" s="281"/>
      <c r="I57" s="281"/>
      <c r="J57" s="282"/>
      <c r="K57" s="155">
        <f>35</f>
        <v>35</v>
      </c>
    </row>
    <row r="58" spans="2:11" ht="18.75" x14ac:dyDescent="0.3">
      <c r="B58" s="60">
        <f t="shared" si="3"/>
        <v>3</v>
      </c>
      <c r="C58" s="143" t="str">
        <f>'ІІ курс'!C$12</f>
        <v>26/02-Розвиток фізичних якостей засобами легкої атлетики, атлетичної гімнастики та спортивних ігор</v>
      </c>
      <c r="D58" s="279"/>
      <c r="E58" s="279"/>
      <c r="F58" s="279"/>
      <c r="G58" s="279"/>
      <c r="H58" s="279"/>
      <c r="I58" s="279"/>
      <c r="J58" s="280"/>
      <c r="K58" s="60">
        <f>0+17</f>
        <v>17</v>
      </c>
    </row>
    <row r="59" spans="2:11" ht="18.75" x14ac:dyDescent="0.3">
      <c r="B59" s="60">
        <f t="shared" si="3"/>
        <v>4</v>
      </c>
      <c r="C59" s="143" t="str">
        <f>'ІІ курс'!C$7</f>
        <v>05/03-Комп'ютерні мережі: організація локальних і глобальних мереж</v>
      </c>
      <c r="D59" s="279"/>
      <c r="E59" s="279"/>
      <c r="F59" s="279"/>
      <c r="G59" s="279"/>
      <c r="H59" s="279"/>
      <c r="I59" s="279"/>
      <c r="J59" s="280"/>
      <c r="K59" s="155">
        <f>6</f>
        <v>6</v>
      </c>
    </row>
    <row r="60" spans="2:11" ht="18.75" x14ac:dyDescent="0.3">
      <c r="B60" s="60">
        <f t="shared" si="3"/>
        <v>5</v>
      </c>
      <c r="C60" s="429" t="str">
        <f>'ІІ курс'!C$9</f>
        <v>03/02-Зміни клімату: причини, наслідки та прогнозування</v>
      </c>
      <c r="D60" s="430"/>
      <c r="E60" s="430"/>
      <c r="F60" s="430"/>
      <c r="G60" s="430"/>
      <c r="H60" s="430"/>
      <c r="I60" s="430"/>
      <c r="J60" s="431"/>
      <c r="K60" s="486">
        <f>0</f>
        <v>0</v>
      </c>
    </row>
    <row r="61" spans="2:11" ht="18.75" x14ac:dyDescent="0.3">
      <c r="B61" s="60">
        <f t="shared" si="3"/>
        <v>6</v>
      </c>
      <c r="C61" s="143" t="str">
        <f>'ІІ курс'!C$13</f>
        <v>10/02-Основи мови програмування Java</v>
      </c>
      <c r="D61" s="279"/>
      <c r="E61" s="279"/>
      <c r="F61" s="279"/>
      <c r="G61" s="279"/>
      <c r="H61" s="279"/>
      <c r="I61" s="279"/>
      <c r="J61" s="280"/>
      <c r="K61" s="486">
        <f>0</f>
        <v>0</v>
      </c>
    </row>
    <row r="62" spans="2:11" ht="18.75" x14ac:dyDescent="0.3">
      <c r="B62" s="60">
        <f t="shared" si="3"/>
        <v>7</v>
      </c>
      <c r="C62" s="143" t="str">
        <f>'ІІ курс'!C$6</f>
        <v>11/02-Ювелірне литво від минулого до сучасного</v>
      </c>
      <c r="D62" s="279"/>
      <c r="E62" s="279"/>
      <c r="F62" s="279"/>
      <c r="G62" s="279"/>
      <c r="H62" s="279"/>
      <c r="I62" s="279"/>
      <c r="J62" s="280"/>
      <c r="K62" s="486">
        <f>0</f>
        <v>0</v>
      </c>
    </row>
    <row r="63" spans="2:11" ht="18.75" x14ac:dyDescent="0.3">
      <c r="B63" s="60">
        <f t="shared" si="3"/>
        <v>8</v>
      </c>
      <c r="C63" s="143" t="str">
        <f>'ІІ курс'!C$11</f>
        <v>18/05-Виробництво та постачання металопродукції</v>
      </c>
      <c r="D63" s="279"/>
      <c r="E63" s="279"/>
      <c r="F63" s="279"/>
      <c r="G63" s="279"/>
      <c r="H63" s="279"/>
      <c r="I63" s="279"/>
      <c r="J63" s="280"/>
      <c r="K63" s="486">
        <f>0</f>
        <v>0</v>
      </c>
    </row>
    <row r="64" spans="2:11" ht="19.5" thickBot="1" x14ac:dyDescent="0.35">
      <c r="B64" s="499">
        <f t="shared" si="3"/>
        <v>9</v>
      </c>
      <c r="C64" s="487" t="str">
        <f>'ІІ курс'!C$8</f>
        <v>25/01-Основи фінансової грамотності</v>
      </c>
      <c r="D64" s="488"/>
      <c r="E64" s="488"/>
      <c r="F64" s="488"/>
      <c r="G64" s="488"/>
      <c r="H64" s="488"/>
      <c r="I64" s="488"/>
      <c r="J64" s="452"/>
      <c r="K64" s="489">
        <f>0</f>
        <v>0</v>
      </c>
    </row>
    <row r="65" spans="2:11" ht="16.5" thickBot="1" x14ac:dyDescent="0.3">
      <c r="B65" s="440"/>
      <c r="C65" s="441" t="s">
        <v>12</v>
      </c>
      <c r="D65" s="490"/>
      <c r="E65" s="490"/>
      <c r="F65" s="490"/>
      <c r="G65" s="490"/>
      <c r="H65" s="490"/>
      <c r="I65" s="490"/>
      <c r="J65" s="491"/>
      <c r="K65" s="492">
        <f>0+0+0+0+0</f>
        <v>0</v>
      </c>
    </row>
    <row r="66" spans="2:11" ht="19.5" thickBot="1" x14ac:dyDescent="0.35">
      <c r="B66" s="200"/>
      <c r="C66" s="201"/>
      <c r="D66" s="202"/>
      <c r="E66" s="202"/>
      <c r="F66" s="202"/>
      <c r="G66" s="202"/>
      <c r="H66" s="202"/>
      <c r="I66" s="202"/>
      <c r="J66" s="203"/>
      <c r="K66" s="485">
        <f>SUM(K56:K65)</f>
        <v>101</v>
      </c>
    </row>
    <row r="68" spans="2:11" ht="15.75" thickBot="1" x14ac:dyDescent="0.3"/>
    <row r="69" spans="2:11" ht="18.75" x14ac:dyDescent="0.3">
      <c r="B69" s="193"/>
      <c r="C69" s="194" t="s">
        <v>20</v>
      </c>
      <c r="D69" s="195"/>
      <c r="E69" s="195"/>
      <c r="F69" s="195"/>
      <c r="G69" s="195"/>
      <c r="H69" s="195"/>
      <c r="I69" s="195"/>
      <c r="J69" s="195"/>
      <c r="K69" s="196"/>
    </row>
    <row r="70" spans="2:11" ht="19.5" thickBot="1" x14ac:dyDescent="0.35">
      <c r="B70" s="197"/>
      <c r="C70" s="9"/>
      <c r="D70" s="9"/>
      <c r="E70" s="9"/>
      <c r="F70" s="37" t="s">
        <v>22</v>
      </c>
      <c r="G70" s="9"/>
      <c r="H70" s="9"/>
      <c r="I70" s="9"/>
      <c r="J70" s="9"/>
      <c r="K70" s="36"/>
    </row>
    <row r="71" spans="2:11" ht="18.75" x14ac:dyDescent="0.3">
      <c r="B71" s="38" t="s">
        <v>0</v>
      </c>
      <c r="C71" s="3"/>
      <c r="D71" s="4"/>
      <c r="E71" s="4"/>
      <c r="F71" s="39" t="s">
        <v>10</v>
      </c>
      <c r="G71" s="4"/>
      <c r="H71" s="4"/>
      <c r="I71" s="4"/>
      <c r="J71" s="71"/>
      <c r="K71" s="75" t="s">
        <v>15</v>
      </c>
    </row>
    <row r="72" spans="2:11" ht="32.25" thickBot="1" x14ac:dyDescent="0.35">
      <c r="B72" s="432" t="s">
        <v>3</v>
      </c>
      <c r="C72" s="72"/>
      <c r="D72" s="73"/>
      <c r="E72" s="73"/>
      <c r="F72" s="73"/>
      <c r="G72" s="73"/>
      <c r="H72" s="73"/>
      <c r="I72" s="73"/>
      <c r="J72" s="74"/>
      <c r="K72" s="76" t="s">
        <v>14</v>
      </c>
    </row>
    <row r="73" spans="2:11" ht="18.75" x14ac:dyDescent="0.3">
      <c r="B73" s="155">
        <f>1</f>
        <v>1</v>
      </c>
      <c r="C73" s="429" t="str">
        <f>'ІІ курс'!C$6</f>
        <v>11/02-Ювелірне литво від минулого до сучасного</v>
      </c>
      <c r="D73" s="430"/>
      <c r="E73" s="430"/>
      <c r="F73" s="430"/>
      <c r="G73" s="430"/>
      <c r="H73" s="430"/>
      <c r="I73" s="430"/>
      <c r="J73" s="431"/>
      <c r="K73" s="155">
        <f>34</f>
        <v>34</v>
      </c>
    </row>
    <row r="74" spans="2:11" ht="18.75" x14ac:dyDescent="0.3">
      <c r="B74" s="60">
        <f t="shared" ref="B74:B81" si="4">B73+1</f>
        <v>2</v>
      </c>
      <c r="C74" s="143" t="str">
        <f>'ІІ курс'!C$11</f>
        <v>18/05-Виробництво та постачання металопродукції</v>
      </c>
      <c r="D74" s="279"/>
      <c r="E74" s="279"/>
      <c r="F74" s="279"/>
      <c r="G74" s="279"/>
      <c r="H74" s="279"/>
      <c r="I74" s="279"/>
      <c r="J74" s="280"/>
      <c r="K74" s="155">
        <f>28</f>
        <v>28</v>
      </c>
    </row>
    <row r="75" spans="2:11" ht="18.75" x14ac:dyDescent="0.3">
      <c r="B75" s="60">
        <f t="shared" si="4"/>
        <v>3</v>
      </c>
      <c r="C75" s="143" t="str">
        <f>'ІІ курс'!C$7</f>
        <v>05/03-Комп'ютерні мережі: організація локальних і глобальних мереж</v>
      </c>
      <c r="D75" s="279"/>
      <c r="E75" s="279"/>
      <c r="F75" s="279"/>
      <c r="G75" s="279"/>
      <c r="H75" s="279"/>
      <c r="I75" s="279"/>
      <c r="J75" s="280"/>
      <c r="K75" s="155">
        <f>14</f>
        <v>14</v>
      </c>
    </row>
    <row r="76" spans="2:11" ht="18.75" x14ac:dyDescent="0.3">
      <c r="B76" s="60">
        <f t="shared" si="4"/>
        <v>4</v>
      </c>
      <c r="C76" s="143" t="str">
        <f>'ІІ курс'!C$8</f>
        <v>25/01-Основи фінансової грамотності</v>
      </c>
      <c r="D76" s="281"/>
      <c r="E76" s="281"/>
      <c r="F76" s="281"/>
      <c r="G76" s="281"/>
      <c r="H76" s="281"/>
      <c r="I76" s="281"/>
      <c r="J76" s="282"/>
      <c r="K76" s="60">
        <f>1+1+2+2</f>
        <v>6</v>
      </c>
    </row>
    <row r="77" spans="2:11" ht="18.75" x14ac:dyDescent="0.3">
      <c r="B77" s="60">
        <f t="shared" si="4"/>
        <v>5</v>
      </c>
      <c r="C77" s="143" t="str">
        <f>'ІІ курс'!C$9</f>
        <v>03/02-Зміни клімату: причини, наслідки та прогнозування</v>
      </c>
      <c r="D77" s="279"/>
      <c r="E77" s="279"/>
      <c r="F77" s="279"/>
      <c r="G77" s="279"/>
      <c r="H77" s="279"/>
      <c r="I77" s="279"/>
      <c r="J77" s="280"/>
      <c r="K77" s="155">
        <f>3</f>
        <v>3</v>
      </c>
    </row>
    <row r="78" spans="2:11" ht="18.75" x14ac:dyDescent="0.3">
      <c r="B78" s="60">
        <f t="shared" si="4"/>
        <v>6</v>
      </c>
      <c r="C78" s="143" t="str">
        <f>'ІІ курс'!C$13</f>
        <v>10/02-Основи мови програмування Java</v>
      </c>
      <c r="D78" s="279"/>
      <c r="E78" s="279"/>
      <c r="F78" s="279"/>
      <c r="G78" s="279"/>
      <c r="H78" s="279"/>
      <c r="I78" s="279"/>
      <c r="J78" s="280"/>
      <c r="K78" s="155">
        <f>2</f>
        <v>2</v>
      </c>
    </row>
    <row r="79" spans="2:11" ht="18.75" x14ac:dyDescent="0.3">
      <c r="B79" s="60">
        <f t="shared" si="4"/>
        <v>7</v>
      </c>
      <c r="C79" s="143" t="str">
        <f>'ІІ курс'!C$10</f>
        <v>23/07-Фізична хімія і аналітичний контроль</v>
      </c>
      <c r="D79" s="279"/>
      <c r="E79" s="279"/>
      <c r="F79" s="279"/>
      <c r="G79" s="279"/>
      <c r="H79" s="279"/>
      <c r="I79" s="279"/>
      <c r="J79" s="280"/>
      <c r="K79" s="155">
        <f>0+2</f>
        <v>2</v>
      </c>
    </row>
    <row r="80" spans="2:11" ht="18.75" x14ac:dyDescent="0.3">
      <c r="B80" s="60">
        <f t="shared" si="4"/>
        <v>8</v>
      </c>
      <c r="C80" s="143" t="str">
        <f>'ІІ курс'!C$5</f>
        <v>08/01-Теплоенергетика</v>
      </c>
      <c r="D80" s="281"/>
      <c r="E80" s="281"/>
      <c r="F80" s="281"/>
      <c r="G80" s="281"/>
      <c r="H80" s="281"/>
      <c r="I80" s="281"/>
      <c r="J80" s="282"/>
      <c r="K80" s="60">
        <f>0</f>
        <v>0</v>
      </c>
    </row>
    <row r="81" spans="2:11" ht="19.5" thickBot="1" x14ac:dyDescent="0.35">
      <c r="B81" s="499">
        <f t="shared" si="4"/>
        <v>9</v>
      </c>
      <c r="C81" s="507" t="str">
        <f>'ІІ курс'!C$12</f>
        <v>26/02-Розвиток фізичних якостей засобами легкої атлетики, атлетичної гімнастики та спортивних ігор</v>
      </c>
      <c r="D81" s="508"/>
      <c r="E81" s="508"/>
      <c r="F81" s="508"/>
      <c r="G81" s="508"/>
      <c r="H81" s="508"/>
      <c r="I81" s="508"/>
      <c r="J81" s="509"/>
      <c r="K81" s="293">
        <f>0</f>
        <v>0</v>
      </c>
    </row>
    <row r="82" spans="2:11" ht="16.5" thickBot="1" x14ac:dyDescent="0.3">
      <c r="B82" s="440"/>
      <c r="C82" s="441" t="s">
        <v>12</v>
      </c>
      <c r="D82" s="490"/>
      <c r="E82" s="490"/>
      <c r="F82" s="490"/>
      <c r="G82" s="490"/>
      <c r="H82" s="490"/>
      <c r="I82" s="490"/>
      <c r="J82" s="491"/>
      <c r="K82" s="492">
        <f>0</f>
        <v>0</v>
      </c>
    </row>
    <row r="83" spans="2:11" ht="19.5" thickBot="1" x14ac:dyDescent="0.35">
      <c r="B83" s="200"/>
      <c r="C83" s="201"/>
      <c r="D83" s="202"/>
      <c r="E83" s="202"/>
      <c r="F83" s="202"/>
      <c r="G83" s="202"/>
      <c r="H83" s="202"/>
      <c r="I83" s="202"/>
      <c r="J83" s="203"/>
      <c r="K83" s="485">
        <f>SUM(K73:K82)</f>
        <v>89</v>
      </c>
    </row>
    <row r="85" spans="2:11" ht="15.75" thickBot="1" x14ac:dyDescent="0.3"/>
    <row r="86" spans="2:11" ht="18.75" x14ac:dyDescent="0.3">
      <c r="B86" s="193"/>
      <c r="C86" s="194" t="s">
        <v>21</v>
      </c>
      <c r="D86" s="195"/>
      <c r="E86" s="195"/>
      <c r="F86" s="195"/>
      <c r="G86" s="195"/>
      <c r="H86" s="195"/>
      <c r="I86" s="195"/>
      <c r="J86" s="195"/>
      <c r="K86" s="196"/>
    </row>
    <row r="87" spans="2:11" ht="19.5" thickBot="1" x14ac:dyDescent="0.35">
      <c r="B87" s="197"/>
      <c r="C87" s="9"/>
      <c r="D87" s="9"/>
      <c r="E87" s="9"/>
      <c r="F87" s="37" t="s">
        <v>22</v>
      </c>
      <c r="G87" s="9"/>
      <c r="H87" s="9"/>
      <c r="I87" s="9"/>
      <c r="J87" s="9"/>
      <c r="K87" s="36"/>
    </row>
    <row r="88" spans="2:11" ht="18.75" x14ac:dyDescent="0.3">
      <c r="B88" s="38" t="s">
        <v>0</v>
      </c>
      <c r="C88" s="3"/>
      <c r="D88" s="4"/>
      <c r="E88" s="4"/>
      <c r="F88" s="39" t="s">
        <v>10</v>
      </c>
      <c r="G88" s="4"/>
      <c r="H88" s="4"/>
      <c r="I88" s="4"/>
      <c r="J88" s="71"/>
      <c r="K88" s="75" t="s">
        <v>15</v>
      </c>
    </row>
    <row r="89" spans="2:11" ht="32.25" thickBot="1" x14ac:dyDescent="0.35">
      <c r="B89" s="432" t="s">
        <v>3</v>
      </c>
      <c r="C89" s="72"/>
      <c r="D89" s="73"/>
      <c r="E89" s="73"/>
      <c r="F89" s="73"/>
      <c r="G89" s="73"/>
      <c r="H89" s="73"/>
      <c r="I89" s="73"/>
      <c r="J89" s="74"/>
      <c r="K89" s="76" t="s">
        <v>14</v>
      </c>
    </row>
    <row r="90" spans="2:11" ht="18.75" x14ac:dyDescent="0.3">
      <c r="B90" s="155">
        <f>1</f>
        <v>1</v>
      </c>
      <c r="C90" s="429" t="str">
        <f>'ІІ курс'!C$7</f>
        <v>05/03-Комп'ютерні мережі: організація локальних і глобальних мереж</v>
      </c>
      <c r="D90" s="430"/>
      <c r="E90" s="430"/>
      <c r="F90" s="430"/>
      <c r="G90" s="430"/>
      <c r="H90" s="430"/>
      <c r="I90" s="430"/>
      <c r="J90" s="431"/>
      <c r="K90" s="155">
        <f>35</f>
        <v>35</v>
      </c>
    </row>
    <row r="91" spans="2:11" ht="18.75" x14ac:dyDescent="0.3">
      <c r="B91" s="60">
        <f t="shared" ref="B91:B98" si="5">B90+1</f>
        <v>2</v>
      </c>
      <c r="C91" s="143" t="str">
        <f>'ІІ курс'!C$9</f>
        <v>03/02-Зміни клімату: причини, наслідки та прогнозування</v>
      </c>
      <c r="D91" s="279"/>
      <c r="E91" s="279"/>
      <c r="F91" s="279"/>
      <c r="G91" s="279"/>
      <c r="H91" s="279"/>
      <c r="I91" s="279"/>
      <c r="J91" s="280"/>
      <c r="K91" s="155">
        <f>19</f>
        <v>19</v>
      </c>
    </row>
    <row r="92" spans="2:11" ht="18.75" x14ac:dyDescent="0.3">
      <c r="B92" s="60">
        <f t="shared" si="5"/>
        <v>3</v>
      </c>
      <c r="C92" s="143" t="str">
        <f>'ІІ курс'!C$8</f>
        <v>25/01-Основи фінансової грамотності</v>
      </c>
      <c r="D92" s="281"/>
      <c r="E92" s="281"/>
      <c r="F92" s="281"/>
      <c r="G92" s="281"/>
      <c r="H92" s="281"/>
      <c r="I92" s="281"/>
      <c r="J92" s="282"/>
      <c r="K92" s="60">
        <f>0+8</f>
        <v>8</v>
      </c>
    </row>
    <row r="93" spans="2:11" ht="18.75" x14ac:dyDescent="0.3">
      <c r="B93" s="60">
        <f t="shared" si="5"/>
        <v>4</v>
      </c>
      <c r="C93" s="143" t="str">
        <f>'ІІ курс'!C$13</f>
        <v>10/02-Основи мови програмування Java</v>
      </c>
      <c r="D93" s="279"/>
      <c r="E93" s="279"/>
      <c r="F93" s="279"/>
      <c r="G93" s="279"/>
      <c r="H93" s="279"/>
      <c r="I93" s="279"/>
      <c r="J93" s="280"/>
      <c r="K93" s="155">
        <f>1</f>
        <v>1</v>
      </c>
    </row>
    <row r="94" spans="2:11" ht="18.75" x14ac:dyDescent="0.3">
      <c r="B94" s="60">
        <f t="shared" si="5"/>
        <v>5</v>
      </c>
      <c r="C94" s="143" t="str">
        <f>'ІІ курс'!C$6</f>
        <v>11/02-Ювелірне литво від минулого до сучасного</v>
      </c>
      <c r="D94" s="279"/>
      <c r="E94" s="279"/>
      <c r="F94" s="279"/>
      <c r="G94" s="279"/>
      <c r="H94" s="279"/>
      <c r="I94" s="279"/>
      <c r="J94" s="280"/>
      <c r="K94" s="155">
        <f>1</f>
        <v>1</v>
      </c>
    </row>
    <row r="95" spans="2:11" ht="18.75" x14ac:dyDescent="0.3">
      <c r="B95" s="60">
        <f t="shared" si="5"/>
        <v>6</v>
      </c>
      <c r="C95" s="143" t="str">
        <f>'ІІ курс'!C$11</f>
        <v>18/05-Виробництво та постачання металопродукції</v>
      </c>
      <c r="D95" s="279"/>
      <c r="E95" s="279"/>
      <c r="F95" s="279"/>
      <c r="G95" s="279"/>
      <c r="H95" s="279"/>
      <c r="I95" s="279"/>
      <c r="J95" s="280"/>
      <c r="K95" s="155">
        <f>1</f>
        <v>1</v>
      </c>
    </row>
    <row r="96" spans="2:11" ht="18.75" x14ac:dyDescent="0.3">
      <c r="B96" s="60">
        <f t="shared" si="5"/>
        <v>7</v>
      </c>
      <c r="C96" s="143" t="str">
        <f>'ІІ курс'!C$5</f>
        <v>08/01-Теплоенергетика</v>
      </c>
      <c r="D96" s="281"/>
      <c r="E96" s="281"/>
      <c r="F96" s="281"/>
      <c r="G96" s="281"/>
      <c r="H96" s="281"/>
      <c r="I96" s="281"/>
      <c r="J96" s="282"/>
      <c r="K96" s="60">
        <f>0</f>
        <v>0</v>
      </c>
    </row>
    <row r="97" spans="2:11" ht="18.75" x14ac:dyDescent="0.3">
      <c r="B97" s="60">
        <f t="shared" si="5"/>
        <v>8</v>
      </c>
      <c r="C97" s="143" t="str">
        <f>'ІІ курс'!C$10</f>
        <v>23/07-Фізична хімія і аналітичний контроль</v>
      </c>
      <c r="D97" s="281"/>
      <c r="E97" s="281"/>
      <c r="F97" s="281"/>
      <c r="G97" s="281"/>
      <c r="H97" s="281"/>
      <c r="I97" s="281"/>
      <c r="J97" s="282"/>
      <c r="K97" s="60">
        <f>0</f>
        <v>0</v>
      </c>
    </row>
    <row r="98" spans="2:11" ht="19.5" thickBot="1" x14ac:dyDescent="0.35">
      <c r="B98" s="60">
        <f t="shared" si="5"/>
        <v>9</v>
      </c>
      <c r="C98" s="422" t="str">
        <f>'ІІ курс'!C$12</f>
        <v>26/02-Розвиток фізичних якостей засобами легкої атлетики, атлетичної гімнастики та спортивних ігор</v>
      </c>
      <c r="D98" s="283"/>
      <c r="E98" s="283"/>
      <c r="F98" s="283"/>
      <c r="G98" s="283"/>
      <c r="H98" s="283"/>
      <c r="I98" s="283"/>
      <c r="J98" s="284"/>
      <c r="K98" s="237">
        <f>0</f>
        <v>0</v>
      </c>
    </row>
    <row r="99" spans="2:11" ht="15.75" x14ac:dyDescent="0.25">
      <c r="B99" s="198"/>
      <c r="C99" s="90" t="s">
        <v>12</v>
      </c>
      <c r="D99" s="42"/>
      <c r="E99" s="42"/>
      <c r="F99" s="42"/>
      <c r="G99" s="42"/>
      <c r="H99" s="42"/>
      <c r="I99" s="42"/>
      <c r="J99" s="91"/>
      <c r="K99" s="199">
        <f>0</f>
        <v>0</v>
      </c>
    </row>
    <row r="100" spans="2:11" ht="19.5" thickBot="1" x14ac:dyDescent="0.35">
      <c r="B100" s="200"/>
      <c r="C100" s="201"/>
      <c r="D100" s="202"/>
      <c r="E100" s="202"/>
      <c r="F100" s="202"/>
      <c r="G100" s="202"/>
      <c r="H100" s="202"/>
      <c r="I100" s="202"/>
      <c r="J100" s="203"/>
      <c r="K100" s="485">
        <f>SUM(K90:K99)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ІІ курс</vt:lpstr>
      <vt:lpstr>ВЗД факультету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2024-12-23T05:35:46Z</cp:lastPrinted>
  <dcterms:created xsi:type="dcterms:W3CDTF">2024-03-18T08:48:24Z</dcterms:created>
  <dcterms:modified xsi:type="dcterms:W3CDTF">2025-02-04T10:05:02Z</dcterms:modified>
</cp:coreProperties>
</file>